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20490" windowHeight="7905" tabRatio="711"/>
  </bookViews>
  <sheets>
    <sheet name="Horaire" sheetId="1" r:id="rId1"/>
    <sheet name="Classement MASCULIN" sheetId="2" r:id="rId2"/>
    <sheet name="Classement FEMININ" sheetId="5" r:id="rId3"/>
    <sheet name="Carton Masculin" sheetId="3" r:id="rId4"/>
    <sheet name="Cartons Féminin" sheetId="6" r:id="rId5"/>
  </sheets>
  <definedNames>
    <definedName name="_xlnm._FilterDatabase" localSheetId="0" hidden="1">Horaire!$A$7:$I$55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5" l="1"/>
  <c r="H16" i="5"/>
  <c r="E16" i="5"/>
  <c r="I15" i="5"/>
  <c r="H15" i="5"/>
  <c r="D15" i="5"/>
  <c r="I9" i="5"/>
  <c r="H9" i="5"/>
  <c r="E9" i="5"/>
  <c r="I8" i="5"/>
  <c r="H8" i="5"/>
  <c r="D8" i="5"/>
  <c r="H26" i="2" l="1"/>
  <c r="E29" i="2" l="1"/>
  <c r="D26" i="2"/>
  <c r="I23" i="2"/>
  <c r="H23" i="2"/>
  <c r="E23" i="2"/>
  <c r="I21" i="2"/>
  <c r="H21" i="2"/>
  <c r="D21" i="2"/>
  <c r="I10" i="2" l="1"/>
  <c r="H10" i="2"/>
  <c r="E10" i="2"/>
  <c r="I8" i="2"/>
  <c r="H8" i="2"/>
  <c r="D8" i="2"/>
  <c r="I15" i="2"/>
  <c r="H15" i="2"/>
  <c r="D15" i="2"/>
  <c r="I17" i="2"/>
  <c r="H17" i="2"/>
  <c r="E17" i="2"/>
  <c r="I28" i="2"/>
  <c r="H28" i="2"/>
  <c r="E28" i="2"/>
  <c r="I27" i="2"/>
  <c r="H27" i="2"/>
  <c r="D27" i="2"/>
  <c r="H22" i="2" l="1"/>
  <c r="I22" i="2"/>
  <c r="E22" i="2"/>
  <c r="I20" i="2"/>
  <c r="H20" i="2"/>
  <c r="D20" i="2"/>
  <c r="D22" i="2" l="1"/>
  <c r="H16" i="2"/>
  <c r="I16" i="2"/>
  <c r="F16" i="2"/>
  <c r="I14" i="2"/>
  <c r="H14" i="2"/>
  <c r="F14" i="2"/>
  <c r="I11" i="5" l="1"/>
  <c r="E11" i="5"/>
  <c r="H10" i="5"/>
  <c r="I17" i="5"/>
  <c r="G17" i="5"/>
  <c r="I14" i="5"/>
  <c r="H14" i="5"/>
  <c r="D14" i="5"/>
  <c r="I11" i="2"/>
  <c r="H11" i="2"/>
  <c r="E11" i="2"/>
  <c r="I9" i="2"/>
  <c r="H9" i="2"/>
  <c r="D9" i="2"/>
  <c r="E27" i="2"/>
  <c r="I26" i="2"/>
  <c r="E15" i="5" l="1"/>
  <c r="E16" i="2" l="1"/>
  <c r="I29" i="2" l="1"/>
  <c r="H29" i="2"/>
  <c r="D28" i="2"/>
  <c r="H11" i="5"/>
  <c r="D14" i="2" l="1"/>
  <c r="I10" i="5"/>
  <c r="E10" i="5"/>
  <c r="D9" i="5"/>
  <c r="D16" i="5"/>
  <c r="E21" i="2"/>
  <c r="D10" i="2" l="1"/>
  <c r="G17" i="2" l="1"/>
  <c r="D16" i="2"/>
  <c r="H17" i="5"/>
  <c r="E15" i="2" l="1"/>
  <c r="E9" i="2"/>
  <c r="C28" i="2" l="1"/>
  <c r="J28" i="2"/>
  <c r="C23" i="2"/>
  <c r="J23" i="2"/>
  <c r="J16" i="5" l="1"/>
  <c r="J17" i="5"/>
  <c r="C17" i="5"/>
  <c r="C15" i="5"/>
  <c r="J14" i="5"/>
  <c r="C14" i="5"/>
  <c r="J11" i="5"/>
  <c r="C11" i="5"/>
  <c r="J10" i="5"/>
  <c r="C10" i="5"/>
  <c r="J9" i="5"/>
  <c r="C9" i="5"/>
  <c r="C8" i="5"/>
  <c r="J29" i="2"/>
  <c r="C29" i="2"/>
  <c r="J26" i="2"/>
  <c r="C26" i="2"/>
  <c r="J27" i="2"/>
  <c r="J21" i="2"/>
  <c r="C21" i="2"/>
  <c r="J22" i="2"/>
  <c r="C22" i="2"/>
  <c r="J20" i="2"/>
  <c r="J16" i="2"/>
  <c r="C16" i="2"/>
  <c r="J17" i="2"/>
  <c r="C17" i="2"/>
  <c r="C15" i="2"/>
  <c r="J15" i="2"/>
  <c r="J14" i="2"/>
  <c r="C14" i="2"/>
  <c r="J10" i="2"/>
  <c r="C10" i="2"/>
  <c r="C11" i="2"/>
  <c r="J11" i="2"/>
  <c r="J8" i="2"/>
  <c r="C8" i="2"/>
  <c r="J9" i="2"/>
  <c r="J8" i="5" l="1"/>
  <c r="J15" i="5"/>
  <c r="C16" i="5"/>
  <c r="C9" i="2"/>
  <c r="C20" i="2"/>
  <c r="C27" i="2"/>
</calcChain>
</file>

<file path=xl/sharedStrings.xml><?xml version="1.0" encoding="utf-8"?>
<sst xmlns="http://schemas.openxmlformats.org/spreadsheetml/2006/main" count="457" uniqueCount="115">
  <si>
    <t>Heure</t>
  </si>
  <si>
    <t>#</t>
  </si>
  <si>
    <t>Visiteur</t>
  </si>
  <si>
    <t>Receveur</t>
  </si>
  <si>
    <t>10h00</t>
  </si>
  <si>
    <t>10h30</t>
  </si>
  <si>
    <t>11h00</t>
  </si>
  <si>
    <t>11h30</t>
  </si>
  <si>
    <t>12h00</t>
  </si>
  <si>
    <t>12h30</t>
  </si>
  <si>
    <t>13h00</t>
  </si>
  <si>
    <t>13h30</t>
  </si>
  <si>
    <t>14h00</t>
  </si>
  <si>
    <t>DF1</t>
  </si>
  <si>
    <t>FIN BR</t>
  </si>
  <si>
    <t>FIN OR</t>
  </si>
  <si>
    <t>08h00</t>
  </si>
  <si>
    <t>08h30</t>
  </si>
  <si>
    <t>09h00</t>
  </si>
  <si>
    <t>09h30</t>
  </si>
  <si>
    <t>14h45</t>
  </si>
  <si>
    <t>15h30</t>
  </si>
  <si>
    <t>16h15</t>
  </si>
  <si>
    <t>Terrain</t>
  </si>
  <si>
    <t>C</t>
  </si>
  <si>
    <t>A</t>
  </si>
  <si>
    <t>B</t>
  </si>
  <si>
    <t>PTS</t>
  </si>
  <si>
    <t>Mini-Soccer</t>
  </si>
  <si>
    <t>Cat</t>
  </si>
  <si>
    <t>Pool</t>
  </si>
  <si>
    <t>F</t>
  </si>
  <si>
    <t>DF 2</t>
  </si>
  <si>
    <t>- Classement des équipes masculines -</t>
  </si>
  <si>
    <t>POOL A</t>
  </si>
  <si>
    <t>PJ</t>
  </si>
  <si>
    <t>V</t>
  </si>
  <si>
    <t>D</t>
  </si>
  <si>
    <t>N</t>
  </si>
  <si>
    <t>PP</t>
  </si>
  <si>
    <t>PC</t>
  </si>
  <si>
    <t>TOTAL</t>
  </si>
  <si>
    <t>Collège Beaubois</t>
  </si>
  <si>
    <t>Bois-Franc-Aquarelle</t>
  </si>
  <si>
    <t>Alexander Von Humboldt</t>
  </si>
  <si>
    <t>Murielle-Dumont</t>
  </si>
  <si>
    <t>POOL B</t>
  </si>
  <si>
    <t>Gentilly</t>
  </si>
  <si>
    <t>Catherine-Soumillard</t>
  </si>
  <si>
    <t>Collège Charlemagne</t>
  </si>
  <si>
    <t>Jonathan-Wilson</t>
  </si>
  <si>
    <t>POOL C</t>
  </si>
  <si>
    <t>Académie Saint-Clément</t>
  </si>
  <si>
    <t>POOL D</t>
  </si>
  <si>
    <t>Henri-Beaulieu</t>
  </si>
  <si>
    <t xml:space="preserve">  </t>
  </si>
  <si>
    <t>- Classement des équipes féminines -</t>
  </si>
  <si>
    <t>Suivi des cartons</t>
  </si>
  <si>
    <t>Carton/No</t>
  </si>
  <si>
    <t>Laurentide</t>
  </si>
  <si>
    <t>J/6</t>
  </si>
  <si>
    <t>Tournoi du Bleu &amp; Or</t>
  </si>
  <si>
    <t>-</t>
  </si>
  <si>
    <t>DF2</t>
  </si>
  <si>
    <t>QF4</t>
  </si>
  <si>
    <t>QF3</t>
  </si>
  <si>
    <t>QF2</t>
  </si>
  <si>
    <t>QF1</t>
  </si>
  <si>
    <t>Katimavik-Hébert</t>
  </si>
  <si>
    <t>Perce-Neige</t>
  </si>
  <si>
    <t>Mise à jour :</t>
  </si>
  <si>
    <t>Fém.</t>
  </si>
  <si>
    <t>Académie Sainte-Anne</t>
  </si>
  <si>
    <t>Gym C</t>
  </si>
  <si>
    <t>Collège-Charlemagne</t>
  </si>
  <si>
    <t>Masc.</t>
  </si>
  <si>
    <t>Gym A</t>
  </si>
  <si>
    <t>De la Mosaïque</t>
  </si>
  <si>
    <t>Gym B</t>
  </si>
  <si>
    <t>Du-Bout-de-L'Isle</t>
  </si>
  <si>
    <r>
      <t>Tournoi du BLEU &amp; OR  - 4</t>
    </r>
    <r>
      <rPr>
        <b/>
        <vertAlign val="superscript"/>
        <sz val="12"/>
        <rFont val="Tahoma"/>
        <family val="2"/>
      </rPr>
      <t>e</t>
    </r>
    <r>
      <rPr>
        <b/>
        <sz val="12"/>
        <rFont val="Tahoma"/>
        <family val="2"/>
      </rPr>
      <t xml:space="preserve"> édition</t>
    </r>
  </si>
  <si>
    <t>Samedi 20 janvier 2018</t>
  </si>
  <si>
    <t>TOURNOI DU BLEU &amp; OR - 4e édition</t>
  </si>
  <si>
    <t>Du Bout-de-L'Isle</t>
  </si>
  <si>
    <t>Académie Sdainte-Anne</t>
  </si>
  <si>
    <t>0 (f)</t>
  </si>
  <si>
    <t>0(f)</t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</si>
  <si>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B - Ac. Saint-Clément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</si>
  <si>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B - Col. Beaubois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</si>
  <si>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C -Ac. Sainte-Anne</t>
    </r>
  </si>
  <si>
    <r>
      <t>2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A - Gentilly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</si>
  <si>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A - Col. Beaubois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</si>
  <si>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A - B.F.Aquarelle</t>
    </r>
  </si>
  <si>
    <r>
      <t>2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B - Col. Charlemagne</t>
    </r>
  </si>
  <si>
    <t>2e A - Ac. Saint-Clément</t>
  </si>
  <si>
    <r>
      <t>2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B - Murielle-Dumont</t>
    </r>
  </si>
  <si>
    <r>
      <t>2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C - Col. Charlemagne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</si>
  <si>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D - Perce-Neige</t>
    </r>
  </si>
  <si>
    <t>2e D - AVH</t>
  </si>
  <si>
    <t>P DF1 - Col. Charlemagne</t>
  </si>
  <si>
    <t>G DF1 - Col. Beaubois</t>
  </si>
  <si>
    <t>G QF1 - B.F. Aquarelle</t>
  </si>
  <si>
    <t>G DF2 - Ac. St-Clément</t>
  </si>
  <si>
    <t>P DF2 - Gentilly</t>
  </si>
  <si>
    <t>G QF2 - Perce-Neige</t>
  </si>
  <si>
    <t>5(P)</t>
  </si>
  <si>
    <t>2(Bar)</t>
  </si>
  <si>
    <t>G QF3 - Col. Beaubois</t>
  </si>
  <si>
    <t>G QF4 - Ac. Ste-Anne</t>
  </si>
  <si>
    <t>P DF1 - Perce-Neige</t>
  </si>
  <si>
    <t>G DF1 - B.F. Aquarelle</t>
  </si>
  <si>
    <t>3(bar)</t>
  </si>
  <si>
    <t>P DF2 - Col. Beaubois</t>
  </si>
  <si>
    <t>G DF2 - Ac. Sainte-Anne</t>
  </si>
  <si>
    <t>17h45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</si>
</sst>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sz val="12"/>
      <name val="Tahoma"/>
      <family val="2"/>
    </font>
    <font>
      <sz val="12"/>
      <color theme="2" tint="-0.749992370372631"/>
      <name val="Tahoma"/>
      <family val="2"/>
    </font>
    <font>
      <sz val="9"/>
      <color theme="2" tint="-0.499984740745262"/>
      <name val="Tahoma"/>
      <family val="2"/>
    </font>
    <font>
      <sz val="9"/>
      <name val="Tahoma"/>
      <family val="2"/>
    </font>
    <font>
      <b/>
      <sz val="12"/>
      <name val="Calibri"/>
      <family val="2"/>
    </font>
    <font>
      <sz val="8"/>
      <color theme="2" tint="-0.749992370372631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/>
    <xf numFmtId="0" fontId="7" fillId="0" borderId="0" xfId="1" applyFont="1" applyAlignment="1"/>
    <xf numFmtId="0" fontId="7" fillId="0" borderId="2" xfId="1" applyFont="1" applyBorder="1"/>
    <xf numFmtId="0" fontId="7" fillId="0" borderId="1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0" fillId="0" borderId="0" xfId="1" applyFont="1"/>
    <xf numFmtId="0" fontId="9" fillId="0" borderId="0" xfId="1" applyFont="1" applyBorder="1" applyAlignment="1">
      <alignment vertic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9" fillId="0" borderId="0" xfId="1" applyFont="1" applyFill="1"/>
    <xf numFmtId="0" fontId="7" fillId="0" borderId="2" xfId="1" applyFont="1" applyFill="1" applyBorder="1"/>
    <xf numFmtId="0" fontId="7" fillId="0" borderId="1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/>
    </xf>
    <xf numFmtId="0" fontId="11" fillId="0" borderId="0" xfId="1" applyFont="1"/>
    <xf numFmtId="0" fontId="12" fillId="0" borderId="0" xfId="1" applyFont="1"/>
    <xf numFmtId="0" fontId="0" fillId="0" borderId="0" xfId="0" applyFill="1"/>
    <xf numFmtId="0" fontId="7" fillId="0" borderId="0" xfId="0" applyFont="1" applyFill="1" applyAlignment="1"/>
    <xf numFmtId="0" fontId="13" fillId="0" borderId="0" xfId="0" applyFont="1" applyFill="1" applyAlignment="1"/>
    <xf numFmtId="0" fontId="7" fillId="0" borderId="0" xfId="0" quotePrefix="1" applyFont="1" applyFill="1" applyAlignment="1"/>
    <xf numFmtId="0" fontId="14" fillId="0" borderId="0" xfId="0" applyFont="1" applyFill="1"/>
    <xf numFmtId="0" fontId="15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left" wrapText="1"/>
    </xf>
    <xf numFmtId="0" fontId="16" fillId="4" borderId="10" xfId="0" applyFont="1" applyFill="1" applyBorder="1" applyAlignment="1">
      <alignment wrapText="1"/>
    </xf>
    <xf numFmtId="0" fontId="2" fillId="4" borderId="9" xfId="0" applyFont="1" applyFill="1" applyBorder="1" applyAlignment="1">
      <alignment horizontal="center" wrapText="1"/>
    </xf>
    <xf numFmtId="0" fontId="16" fillId="4" borderId="9" xfId="0" applyFont="1" applyFill="1" applyBorder="1" applyAlignment="1">
      <alignment horizontal="center" wrapText="1"/>
    </xf>
    <xf numFmtId="0" fontId="16" fillId="4" borderId="9" xfId="0" applyFont="1" applyFill="1" applyBorder="1" applyAlignment="1">
      <alignment horizontal="left" wrapText="1"/>
    </xf>
    <xf numFmtId="0" fontId="17" fillId="0" borderId="0" xfId="0" applyFont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16" fillId="4" borderId="9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5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left" wrapText="1"/>
    </xf>
    <xf numFmtId="0" fontId="0" fillId="5" borderId="9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16" fillId="4" borderId="10" xfId="0" applyFont="1" applyFill="1" applyBorder="1" applyAlignment="1">
      <alignment horizontal="left"/>
    </xf>
    <xf numFmtId="0" fontId="9" fillId="6" borderId="1" xfId="1" applyFont="1" applyFill="1" applyBorder="1"/>
    <xf numFmtId="0" fontId="9" fillId="6" borderId="1" xfId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19" fillId="7" borderId="1" xfId="0" applyFont="1" applyFill="1" applyBorder="1" applyAlignment="1">
      <alignment horizontal="left" wrapText="1"/>
    </xf>
    <xf numFmtId="0" fontId="20" fillId="7" borderId="9" xfId="0" applyFont="1" applyFill="1" applyBorder="1" applyAlignment="1">
      <alignment wrapText="1"/>
    </xf>
    <xf numFmtId="0" fontId="16" fillId="9" borderId="1" xfId="0" applyFont="1" applyFill="1" applyBorder="1" applyAlignment="1">
      <alignment wrapText="1"/>
    </xf>
    <xf numFmtId="0" fontId="16" fillId="8" borderId="1" xfId="0" applyFont="1" applyFill="1" applyBorder="1" applyAlignment="1">
      <alignment wrapText="1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quotePrefix="1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755939</xdr:colOff>
      <xdr:row>0</xdr:row>
      <xdr:rowOff>38100</xdr:rowOff>
    </xdr:from>
    <xdr:to>
      <xdr:col>8</xdr:col>
      <xdr:colOff>133350</xdr:colOff>
      <xdr:row>5</xdr:row>
      <xdr:rowOff>85725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7939" y="523875"/>
          <a:ext cx="101571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104775</xdr:rowOff>
    </xdr:from>
    <xdr:to>
      <xdr:col>3</xdr:col>
      <xdr:colOff>152400</xdr:colOff>
      <xdr:row>4</xdr:row>
      <xdr:rowOff>19050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90550"/>
          <a:ext cx="1905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0</xdr:rowOff>
    </xdr:from>
    <xdr:to>
      <xdr:col>9</xdr:col>
      <xdr:colOff>495300</xdr:colOff>
      <xdr:row>5</xdr:row>
      <xdr:rowOff>57150</xdr:rowOff>
    </xdr:to>
    <xdr:pic>
      <xdr:nvPicPr>
        <xdr:cNvPr id="2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0"/>
          <a:ext cx="87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38101</xdr:colOff>
      <xdr:row>1</xdr:row>
      <xdr:rowOff>95250</xdr:rowOff>
    </xdr:from>
    <xdr:to>
      <xdr:col>2</xdr:col>
      <xdr:colOff>53810</xdr:colOff>
      <xdr:row>4</xdr:row>
      <xdr:rowOff>171450</xdr:rowOff>
    </xdr:to>
    <xdr:pic>
      <xdr:nvPicPr>
        <xdr:cNvPr id="3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85750"/>
          <a:ext cx="209215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0</xdr:row>
      <xdr:rowOff>0</xdr:rowOff>
    </xdr:from>
    <xdr:to>
      <xdr:col>9</xdr:col>
      <xdr:colOff>561975</xdr:colOff>
      <xdr:row>5</xdr:row>
      <xdr:rowOff>57150</xdr:rowOff>
    </xdr:to>
    <xdr:pic>
      <xdr:nvPicPr>
        <xdr:cNvPr id="2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0"/>
          <a:ext cx="87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190499</xdr:rowOff>
    </xdr:from>
    <xdr:to>
      <xdr:col>1</xdr:col>
      <xdr:colOff>1741186</xdr:colOff>
      <xdr:row>4</xdr:row>
      <xdr:rowOff>95250</xdr:rowOff>
    </xdr:to>
    <xdr:pic>
      <xdr:nvPicPr>
        <xdr:cNvPr id="3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499"/>
          <a:ext cx="1598311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activeCell="E6" sqref="E6"/>
    </sheetView>
  </sheetViews>
  <sheetFormatPr baseColWidth="10" defaultColWidth="29" defaultRowHeight="15" x14ac:dyDescent="0.25"/>
  <cols>
    <col min="1" max="1" width="10.5703125" customWidth="1"/>
    <col min="2" max="2" width="8.42578125" customWidth="1"/>
    <col min="3" max="3" width="7.85546875" customWidth="1"/>
    <col min="4" max="4" width="7.140625" customWidth="1"/>
    <col min="5" max="5" width="24.5703125" bestFit="1" customWidth="1"/>
    <col min="6" max="6" width="4.85546875" customWidth="1"/>
    <col min="7" max="7" width="5.140625" customWidth="1"/>
    <col min="8" max="8" width="24.5703125" bestFit="1" customWidth="1"/>
    <col min="9" max="9" width="7.7109375" style="65" customWidth="1"/>
  </cols>
  <sheetData>
    <row r="1" spans="1:17" s="4" customFormat="1" ht="12.75" x14ac:dyDescent="0.25">
      <c r="A1" s="3"/>
      <c r="D1" s="3"/>
      <c r="E1" s="3"/>
      <c r="G1" s="5"/>
      <c r="H1" s="5"/>
      <c r="I1" s="9"/>
      <c r="J1" s="3"/>
      <c r="K1" s="6"/>
      <c r="L1" s="7"/>
      <c r="M1" s="6"/>
      <c r="Q1" s="8"/>
    </row>
    <row r="2" spans="1:17" s="4" customFormat="1" ht="17.25" x14ac:dyDescent="0.25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10"/>
      <c r="K2" s="9"/>
      <c r="M2" s="9"/>
      <c r="Q2" s="8"/>
    </row>
    <row r="3" spans="1:17" s="4" customFormat="1" x14ac:dyDescent="0.2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10"/>
      <c r="K3" s="9"/>
      <c r="M3" s="9"/>
      <c r="Q3" s="8"/>
    </row>
    <row r="4" spans="1:17" s="4" customFormat="1" ht="12.75" x14ac:dyDescent="0.25">
      <c r="A4" s="90" t="s">
        <v>81</v>
      </c>
      <c r="B4" s="90"/>
      <c r="C4" s="90"/>
      <c r="D4" s="90"/>
      <c r="E4" s="90"/>
      <c r="F4" s="90"/>
      <c r="G4" s="90"/>
      <c r="H4" s="90"/>
      <c r="I4" s="90"/>
      <c r="J4" s="11"/>
      <c r="K4" s="9"/>
      <c r="M4" s="9"/>
      <c r="Q4" s="8"/>
    </row>
    <row r="6" spans="1:17" x14ac:dyDescent="0.25">
      <c r="A6" s="60" t="s">
        <v>70</v>
      </c>
      <c r="B6" s="91">
        <v>43120</v>
      </c>
      <c r="C6" s="91"/>
      <c r="D6" s="91"/>
      <c r="E6" t="s">
        <v>114</v>
      </c>
    </row>
    <row r="7" spans="1:17" x14ac:dyDescent="0.25">
      <c r="A7" s="1" t="s">
        <v>0</v>
      </c>
      <c r="B7" s="2" t="s">
        <v>29</v>
      </c>
      <c r="C7" s="2" t="s">
        <v>1</v>
      </c>
      <c r="D7" s="2" t="s">
        <v>30</v>
      </c>
      <c r="E7" s="2" t="s">
        <v>2</v>
      </c>
      <c r="F7" s="2" t="s">
        <v>27</v>
      </c>
      <c r="G7" s="2" t="s">
        <v>27</v>
      </c>
      <c r="H7" s="2" t="s">
        <v>3</v>
      </c>
      <c r="I7" s="66" t="s">
        <v>23</v>
      </c>
    </row>
    <row r="8" spans="1:17" x14ac:dyDescent="0.25">
      <c r="A8" s="61" t="s">
        <v>16</v>
      </c>
      <c r="B8" s="61" t="s">
        <v>71</v>
      </c>
      <c r="C8" s="62">
        <v>101</v>
      </c>
      <c r="D8" s="62" t="s">
        <v>25</v>
      </c>
      <c r="E8" s="62" t="s">
        <v>72</v>
      </c>
      <c r="F8" s="62">
        <v>0</v>
      </c>
      <c r="G8" s="62">
        <v>5</v>
      </c>
      <c r="H8" s="62" t="s">
        <v>42</v>
      </c>
      <c r="I8" s="67" t="s">
        <v>73</v>
      </c>
    </row>
    <row r="9" spans="1:17" x14ac:dyDescent="0.25">
      <c r="A9" s="63" t="s">
        <v>16</v>
      </c>
      <c r="B9" s="63" t="s">
        <v>75</v>
      </c>
      <c r="C9" s="48">
        <v>201</v>
      </c>
      <c r="D9" s="48" t="s">
        <v>25</v>
      </c>
      <c r="E9" s="48" t="s">
        <v>52</v>
      </c>
      <c r="F9" s="48">
        <v>0</v>
      </c>
      <c r="G9" s="48">
        <v>1</v>
      </c>
      <c r="H9" s="48" t="s">
        <v>43</v>
      </c>
      <c r="I9" s="68" t="s">
        <v>76</v>
      </c>
    </row>
    <row r="10" spans="1:17" x14ac:dyDescent="0.25">
      <c r="A10" s="63" t="s">
        <v>16</v>
      </c>
      <c r="B10" s="63" t="s">
        <v>75</v>
      </c>
      <c r="C10" s="48">
        <v>202</v>
      </c>
      <c r="D10" s="48" t="s">
        <v>26</v>
      </c>
      <c r="E10" s="48" t="s">
        <v>45</v>
      </c>
      <c r="F10" s="48">
        <v>2</v>
      </c>
      <c r="G10" s="48">
        <v>4</v>
      </c>
      <c r="H10" s="48" t="s">
        <v>42</v>
      </c>
      <c r="I10" s="68" t="s">
        <v>78</v>
      </c>
    </row>
    <row r="11" spans="1:17" x14ac:dyDescent="0.25">
      <c r="A11" s="61" t="s">
        <v>17</v>
      </c>
      <c r="B11" s="61" t="s">
        <v>71</v>
      </c>
      <c r="C11" s="62">
        <v>102</v>
      </c>
      <c r="D11" s="62" t="s">
        <v>26</v>
      </c>
      <c r="E11" s="62" t="s">
        <v>45</v>
      </c>
      <c r="F11" s="62" t="s">
        <v>85</v>
      </c>
      <c r="G11" s="62">
        <v>3</v>
      </c>
      <c r="H11" s="62" t="s">
        <v>74</v>
      </c>
      <c r="I11" s="67" t="s">
        <v>73</v>
      </c>
    </row>
    <row r="12" spans="1:17" x14ac:dyDescent="0.25">
      <c r="A12" s="63" t="s">
        <v>17</v>
      </c>
      <c r="B12" s="63" t="s">
        <v>75</v>
      </c>
      <c r="C12" s="48">
        <v>203</v>
      </c>
      <c r="D12" s="48" t="s">
        <v>24</v>
      </c>
      <c r="E12" s="48" t="s">
        <v>47</v>
      </c>
      <c r="F12" s="48">
        <v>4</v>
      </c>
      <c r="G12" s="48">
        <v>2</v>
      </c>
      <c r="H12" s="48" t="s">
        <v>59</v>
      </c>
      <c r="I12" s="68" t="s">
        <v>76</v>
      </c>
    </row>
    <row r="13" spans="1:17" x14ac:dyDescent="0.25">
      <c r="A13" s="63" t="s">
        <v>17</v>
      </c>
      <c r="B13" s="63" t="s">
        <v>75</v>
      </c>
      <c r="C13" s="48">
        <v>204</v>
      </c>
      <c r="D13" s="48" t="s">
        <v>37</v>
      </c>
      <c r="E13" s="48" t="s">
        <v>48</v>
      </c>
      <c r="F13" s="48">
        <v>2</v>
      </c>
      <c r="G13" s="48">
        <v>5</v>
      </c>
      <c r="H13" s="48" t="s">
        <v>69</v>
      </c>
      <c r="I13" s="68" t="s">
        <v>78</v>
      </c>
    </row>
    <row r="14" spans="1:17" x14ac:dyDescent="0.25">
      <c r="A14" s="62" t="s">
        <v>18</v>
      </c>
      <c r="B14" s="61" t="s">
        <v>71</v>
      </c>
      <c r="C14" s="62">
        <v>103</v>
      </c>
      <c r="D14" s="62" t="s">
        <v>25</v>
      </c>
      <c r="E14" s="62" t="s">
        <v>59</v>
      </c>
      <c r="F14" s="62">
        <v>0</v>
      </c>
      <c r="G14" s="62">
        <v>7</v>
      </c>
      <c r="H14" s="62" t="s">
        <v>47</v>
      </c>
      <c r="I14" s="67" t="s">
        <v>73</v>
      </c>
    </row>
    <row r="15" spans="1:17" x14ac:dyDescent="0.25">
      <c r="A15" s="48" t="s">
        <v>18</v>
      </c>
      <c r="B15" s="63" t="s">
        <v>75</v>
      </c>
      <c r="C15" s="48">
        <v>205</v>
      </c>
      <c r="D15" s="48" t="s">
        <v>25</v>
      </c>
      <c r="E15" s="48" t="s">
        <v>77</v>
      </c>
      <c r="F15" s="48">
        <v>0</v>
      </c>
      <c r="G15" s="48">
        <v>6</v>
      </c>
      <c r="H15" s="48" t="s">
        <v>68</v>
      </c>
      <c r="I15" s="68" t="s">
        <v>76</v>
      </c>
    </row>
    <row r="16" spans="1:17" x14ac:dyDescent="0.25">
      <c r="A16" s="48" t="s">
        <v>18</v>
      </c>
      <c r="B16" s="63" t="s">
        <v>75</v>
      </c>
      <c r="C16" s="48">
        <v>206</v>
      </c>
      <c r="D16" s="48" t="s">
        <v>26</v>
      </c>
      <c r="E16" s="48" t="s">
        <v>79</v>
      </c>
      <c r="F16" s="48">
        <v>3</v>
      </c>
      <c r="G16" s="48" t="s">
        <v>86</v>
      </c>
      <c r="H16" s="48" t="s">
        <v>50</v>
      </c>
      <c r="I16" s="68" t="s">
        <v>78</v>
      </c>
    </row>
    <row r="17" spans="1:9" x14ac:dyDescent="0.25">
      <c r="A17" s="62" t="s">
        <v>19</v>
      </c>
      <c r="B17" s="61" t="s">
        <v>71</v>
      </c>
      <c r="C17" s="62">
        <v>104</v>
      </c>
      <c r="D17" s="62" t="s">
        <v>26</v>
      </c>
      <c r="E17" s="62" t="s">
        <v>52</v>
      </c>
      <c r="F17" s="62">
        <v>7</v>
      </c>
      <c r="G17" s="62">
        <v>0</v>
      </c>
      <c r="H17" s="62" t="s">
        <v>54</v>
      </c>
      <c r="I17" s="67" t="s">
        <v>73</v>
      </c>
    </row>
    <row r="18" spans="1:9" x14ac:dyDescent="0.25">
      <c r="A18" s="48" t="s">
        <v>19</v>
      </c>
      <c r="B18" s="63" t="s">
        <v>75</v>
      </c>
      <c r="C18" s="48">
        <v>207</v>
      </c>
      <c r="D18" s="48" t="s">
        <v>24</v>
      </c>
      <c r="E18" s="48" t="s">
        <v>72</v>
      </c>
      <c r="F18" s="48">
        <v>6</v>
      </c>
      <c r="G18" s="48">
        <v>1</v>
      </c>
      <c r="H18" s="48" t="s">
        <v>49</v>
      </c>
      <c r="I18" s="68" t="s">
        <v>76</v>
      </c>
    </row>
    <row r="19" spans="1:9" x14ac:dyDescent="0.25">
      <c r="A19" s="48" t="s">
        <v>19</v>
      </c>
      <c r="B19" s="63" t="s">
        <v>75</v>
      </c>
      <c r="C19" s="48">
        <v>208</v>
      </c>
      <c r="D19" s="48" t="s">
        <v>37</v>
      </c>
      <c r="E19" s="48" t="s">
        <v>44</v>
      </c>
      <c r="F19" s="48">
        <v>6</v>
      </c>
      <c r="G19" s="48">
        <v>0</v>
      </c>
      <c r="H19" s="48" t="s">
        <v>54</v>
      </c>
      <c r="I19" s="68" t="s">
        <v>78</v>
      </c>
    </row>
    <row r="20" spans="1:9" x14ac:dyDescent="0.25">
      <c r="A20" s="62" t="s">
        <v>4</v>
      </c>
      <c r="B20" s="61" t="s">
        <v>71</v>
      </c>
      <c r="C20" s="62">
        <v>105</v>
      </c>
      <c r="D20" s="62" t="s">
        <v>25</v>
      </c>
      <c r="E20" s="62" t="s">
        <v>47</v>
      </c>
      <c r="F20" s="62">
        <v>5</v>
      </c>
      <c r="G20" s="62">
        <v>3</v>
      </c>
      <c r="H20" s="62" t="s">
        <v>72</v>
      </c>
      <c r="I20" s="67" t="s">
        <v>73</v>
      </c>
    </row>
    <row r="21" spans="1:9" x14ac:dyDescent="0.25">
      <c r="A21" s="48" t="s">
        <v>4</v>
      </c>
      <c r="B21" s="63" t="s">
        <v>75</v>
      </c>
      <c r="C21" s="48">
        <v>209</v>
      </c>
      <c r="D21" s="48" t="s">
        <v>25</v>
      </c>
      <c r="E21" s="48" t="s">
        <v>68</v>
      </c>
      <c r="F21" s="48">
        <v>0</v>
      </c>
      <c r="G21" s="48">
        <v>7</v>
      </c>
      <c r="H21" s="48" t="s">
        <v>52</v>
      </c>
      <c r="I21" s="68" t="s">
        <v>76</v>
      </c>
    </row>
    <row r="22" spans="1:9" x14ac:dyDescent="0.25">
      <c r="A22" s="48" t="s">
        <v>4</v>
      </c>
      <c r="B22" s="63" t="s">
        <v>75</v>
      </c>
      <c r="C22" s="48">
        <v>210</v>
      </c>
      <c r="D22" s="48" t="s">
        <v>26</v>
      </c>
      <c r="E22" s="48" t="s">
        <v>50</v>
      </c>
      <c r="F22" s="48">
        <v>1</v>
      </c>
      <c r="G22" s="48">
        <v>5</v>
      </c>
      <c r="H22" s="48" t="s">
        <v>42</v>
      </c>
      <c r="I22" s="68" t="s">
        <v>78</v>
      </c>
    </row>
    <row r="23" spans="1:9" x14ac:dyDescent="0.25">
      <c r="A23" s="62" t="s">
        <v>5</v>
      </c>
      <c r="B23" s="61" t="s">
        <v>71</v>
      </c>
      <c r="C23" s="62">
        <v>106</v>
      </c>
      <c r="D23" s="62" t="s">
        <v>26</v>
      </c>
      <c r="E23" s="62" t="s">
        <v>45</v>
      </c>
      <c r="F23" s="62" t="s">
        <v>86</v>
      </c>
      <c r="G23" s="62">
        <v>3</v>
      </c>
      <c r="H23" s="62" t="s">
        <v>54</v>
      </c>
      <c r="I23" s="67" t="s">
        <v>73</v>
      </c>
    </row>
    <row r="24" spans="1:9" x14ac:dyDescent="0.25">
      <c r="A24" s="48" t="s">
        <v>5</v>
      </c>
      <c r="B24" s="63" t="s">
        <v>75</v>
      </c>
      <c r="C24" s="48">
        <v>211</v>
      </c>
      <c r="D24" s="48" t="s">
        <v>24</v>
      </c>
      <c r="E24" s="48" t="s">
        <v>47</v>
      </c>
      <c r="F24" s="48">
        <v>2</v>
      </c>
      <c r="G24" s="48">
        <v>4</v>
      </c>
      <c r="H24" s="48" t="s">
        <v>49</v>
      </c>
      <c r="I24" s="68" t="s">
        <v>76</v>
      </c>
    </row>
    <row r="25" spans="1:9" x14ac:dyDescent="0.25">
      <c r="A25" s="48" t="s">
        <v>5</v>
      </c>
      <c r="B25" s="63" t="s">
        <v>75</v>
      </c>
      <c r="C25" s="48">
        <v>212</v>
      </c>
      <c r="D25" s="48" t="s">
        <v>37</v>
      </c>
      <c r="E25" s="48" t="s">
        <v>48</v>
      </c>
      <c r="F25" s="48">
        <v>5</v>
      </c>
      <c r="G25" s="48">
        <v>2</v>
      </c>
      <c r="H25" s="48" t="s">
        <v>54</v>
      </c>
      <c r="I25" s="68" t="s">
        <v>78</v>
      </c>
    </row>
    <row r="26" spans="1:9" x14ac:dyDescent="0.25">
      <c r="A26" s="62" t="s">
        <v>6</v>
      </c>
      <c r="B26" s="61" t="s">
        <v>71</v>
      </c>
      <c r="C26" s="62">
        <v>107</v>
      </c>
      <c r="D26" s="62" t="s">
        <v>25</v>
      </c>
      <c r="E26" s="62" t="s">
        <v>42</v>
      </c>
      <c r="F26" s="62">
        <v>7</v>
      </c>
      <c r="G26" s="62">
        <v>0</v>
      </c>
      <c r="H26" s="62" t="s">
        <v>59</v>
      </c>
      <c r="I26" s="67" t="s">
        <v>73</v>
      </c>
    </row>
    <row r="27" spans="1:9" x14ac:dyDescent="0.25">
      <c r="A27" s="48" t="s">
        <v>6</v>
      </c>
      <c r="B27" s="63" t="s">
        <v>75</v>
      </c>
      <c r="C27" s="48">
        <v>213</v>
      </c>
      <c r="D27" s="48" t="s">
        <v>25</v>
      </c>
      <c r="E27" s="48" t="s">
        <v>43</v>
      </c>
      <c r="F27" s="48">
        <v>4</v>
      </c>
      <c r="G27" s="48">
        <v>2</v>
      </c>
      <c r="H27" s="48" t="s">
        <v>77</v>
      </c>
      <c r="I27" s="68" t="s">
        <v>76</v>
      </c>
    </row>
    <row r="28" spans="1:9" x14ac:dyDescent="0.25">
      <c r="A28" s="48" t="s">
        <v>6</v>
      </c>
      <c r="B28" s="63" t="s">
        <v>75</v>
      </c>
      <c r="C28" s="48">
        <v>214</v>
      </c>
      <c r="D28" s="48" t="s">
        <v>26</v>
      </c>
      <c r="E28" s="48" t="s">
        <v>45</v>
      </c>
      <c r="F28" s="48">
        <v>5</v>
      </c>
      <c r="G28" s="48">
        <v>3</v>
      </c>
      <c r="H28" s="48" t="s">
        <v>79</v>
      </c>
      <c r="I28" s="68" t="s">
        <v>78</v>
      </c>
    </row>
    <row r="29" spans="1:9" x14ac:dyDescent="0.25">
      <c r="A29" s="62" t="s">
        <v>7</v>
      </c>
      <c r="B29" s="61" t="s">
        <v>71</v>
      </c>
      <c r="C29" s="62">
        <v>108</v>
      </c>
      <c r="D29" s="62" t="s">
        <v>26</v>
      </c>
      <c r="E29" s="62" t="s">
        <v>74</v>
      </c>
      <c r="F29" s="62">
        <v>1</v>
      </c>
      <c r="G29" s="62">
        <v>2</v>
      </c>
      <c r="H29" s="62" t="s">
        <v>52</v>
      </c>
      <c r="I29" s="67" t="s">
        <v>73</v>
      </c>
    </row>
    <row r="30" spans="1:9" x14ac:dyDescent="0.25">
      <c r="A30" s="48" t="s">
        <v>7</v>
      </c>
      <c r="B30" s="63" t="s">
        <v>75</v>
      </c>
      <c r="C30" s="48">
        <v>215</v>
      </c>
      <c r="D30" s="48" t="s">
        <v>24</v>
      </c>
      <c r="E30" s="48" t="s">
        <v>59</v>
      </c>
      <c r="F30" s="48">
        <v>0</v>
      </c>
      <c r="G30" s="48">
        <v>5</v>
      </c>
      <c r="H30" s="48" t="s">
        <v>72</v>
      </c>
      <c r="I30" s="69" t="s">
        <v>78</v>
      </c>
    </row>
    <row r="31" spans="1:9" x14ac:dyDescent="0.25">
      <c r="A31" s="48" t="s">
        <v>7</v>
      </c>
      <c r="B31" s="63" t="s">
        <v>75</v>
      </c>
      <c r="C31" s="48">
        <v>216</v>
      </c>
      <c r="D31" s="48" t="s">
        <v>37</v>
      </c>
      <c r="E31" s="48" t="s">
        <v>69</v>
      </c>
      <c r="F31" s="48">
        <v>2</v>
      </c>
      <c r="G31" s="48">
        <v>1</v>
      </c>
      <c r="H31" s="48" t="s">
        <v>44</v>
      </c>
      <c r="I31" s="69" t="s">
        <v>76</v>
      </c>
    </row>
    <row r="32" spans="1:9" x14ac:dyDescent="0.25">
      <c r="A32" s="62" t="s">
        <v>8</v>
      </c>
      <c r="B32" s="61" t="s">
        <v>71</v>
      </c>
      <c r="C32" s="62">
        <v>109</v>
      </c>
      <c r="D32" s="62" t="s">
        <v>25</v>
      </c>
      <c r="E32" s="62" t="s">
        <v>72</v>
      </c>
      <c r="F32" s="62">
        <v>2</v>
      </c>
      <c r="G32" s="62">
        <v>0</v>
      </c>
      <c r="H32" s="62" t="s">
        <v>59</v>
      </c>
      <c r="I32" s="67" t="s">
        <v>73</v>
      </c>
    </row>
    <row r="33" spans="1:9" x14ac:dyDescent="0.25">
      <c r="A33" s="48" t="s">
        <v>8</v>
      </c>
      <c r="B33" s="63" t="s">
        <v>75</v>
      </c>
      <c r="C33" s="48">
        <v>217</v>
      </c>
      <c r="D33" s="48" t="s">
        <v>25</v>
      </c>
      <c r="E33" s="48" t="s">
        <v>52</v>
      </c>
      <c r="F33" s="48">
        <v>8</v>
      </c>
      <c r="G33" s="48">
        <v>1</v>
      </c>
      <c r="H33" s="48" t="s">
        <v>77</v>
      </c>
      <c r="I33" s="69" t="s">
        <v>78</v>
      </c>
    </row>
    <row r="34" spans="1:9" x14ac:dyDescent="0.25">
      <c r="A34" s="48" t="s">
        <v>8</v>
      </c>
      <c r="B34" s="63" t="s">
        <v>75</v>
      </c>
      <c r="C34" s="48">
        <v>218</v>
      </c>
      <c r="D34" s="48" t="s">
        <v>26</v>
      </c>
      <c r="E34" s="48" t="s">
        <v>42</v>
      </c>
      <c r="F34" s="48">
        <v>1</v>
      </c>
      <c r="G34" s="48">
        <v>1</v>
      </c>
      <c r="H34" s="48" t="s">
        <v>79</v>
      </c>
      <c r="I34" s="69" t="s">
        <v>76</v>
      </c>
    </row>
    <row r="35" spans="1:9" x14ac:dyDescent="0.25">
      <c r="A35" s="62" t="s">
        <v>9</v>
      </c>
      <c r="B35" s="61" t="s">
        <v>71</v>
      </c>
      <c r="C35" s="62">
        <v>110</v>
      </c>
      <c r="D35" s="62" t="s">
        <v>26</v>
      </c>
      <c r="E35" s="62" t="s">
        <v>52</v>
      </c>
      <c r="F35" s="62">
        <v>3</v>
      </c>
      <c r="G35" s="62" t="s">
        <v>86</v>
      </c>
      <c r="H35" s="62" t="s">
        <v>45</v>
      </c>
      <c r="I35" s="67" t="s">
        <v>73</v>
      </c>
    </row>
    <row r="36" spans="1:9" x14ac:dyDescent="0.25">
      <c r="A36" s="48" t="s">
        <v>9</v>
      </c>
      <c r="B36" s="63" t="s">
        <v>75</v>
      </c>
      <c r="C36" s="48">
        <v>219</v>
      </c>
      <c r="D36" s="48" t="s">
        <v>24</v>
      </c>
      <c r="E36" s="48" t="s">
        <v>72</v>
      </c>
      <c r="F36" s="48">
        <v>4</v>
      </c>
      <c r="G36" s="48">
        <v>1</v>
      </c>
      <c r="H36" s="48" t="s">
        <v>47</v>
      </c>
      <c r="I36" s="69" t="s">
        <v>78</v>
      </c>
    </row>
    <row r="37" spans="1:9" x14ac:dyDescent="0.25">
      <c r="A37" s="48" t="s">
        <v>9</v>
      </c>
      <c r="B37" s="63" t="s">
        <v>75</v>
      </c>
      <c r="C37" s="48">
        <v>220</v>
      </c>
      <c r="D37" s="48" t="s">
        <v>37</v>
      </c>
      <c r="E37" s="48" t="s">
        <v>44</v>
      </c>
      <c r="F37" s="48">
        <v>3</v>
      </c>
      <c r="G37" s="48">
        <v>1</v>
      </c>
      <c r="H37" s="48" t="s">
        <v>48</v>
      </c>
      <c r="I37" s="69" t="s">
        <v>76</v>
      </c>
    </row>
    <row r="38" spans="1:9" x14ac:dyDescent="0.25">
      <c r="A38" s="62" t="s">
        <v>10</v>
      </c>
      <c r="B38" s="61" t="s">
        <v>71</v>
      </c>
      <c r="C38" s="62">
        <v>111</v>
      </c>
      <c r="D38" s="62" t="s">
        <v>25</v>
      </c>
      <c r="E38" s="62" t="s">
        <v>47</v>
      </c>
      <c r="F38" s="62">
        <v>1</v>
      </c>
      <c r="G38" s="62">
        <v>4</v>
      </c>
      <c r="H38" s="62" t="s">
        <v>42</v>
      </c>
      <c r="I38" s="67" t="s">
        <v>73</v>
      </c>
    </row>
    <row r="39" spans="1:9" x14ac:dyDescent="0.25">
      <c r="A39" s="48" t="s">
        <v>10</v>
      </c>
      <c r="B39" s="63" t="s">
        <v>75</v>
      </c>
      <c r="C39" s="48">
        <v>221</v>
      </c>
      <c r="D39" s="48" t="s">
        <v>25</v>
      </c>
      <c r="E39" s="48" t="s">
        <v>68</v>
      </c>
      <c r="F39" s="48">
        <v>1</v>
      </c>
      <c r="G39" s="48">
        <v>5</v>
      </c>
      <c r="H39" s="48" t="s">
        <v>43</v>
      </c>
      <c r="I39" s="69" t="s">
        <v>78</v>
      </c>
    </row>
    <row r="40" spans="1:9" x14ac:dyDescent="0.25">
      <c r="A40" s="48" t="s">
        <v>10</v>
      </c>
      <c r="B40" s="63" t="s">
        <v>75</v>
      </c>
      <c r="C40" s="48">
        <v>222</v>
      </c>
      <c r="D40" s="48" t="s">
        <v>26</v>
      </c>
      <c r="E40" s="48" t="s">
        <v>50</v>
      </c>
      <c r="F40" s="48">
        <v>2</v>
      </c>
      <c r="G40" s="48">
        <v>4</v>
      </c>
      <c r="H40" s="48" t="s">
        <v>45</v>
      </c>
      <c r="I40" s="69" t="s">
        <v>76</v>
      </c>
    </row>
    <row r="41" spans="1:9" x14ac:dyDescent="0.25">
      <c r="A41" s="62" t="s">
        <v>11</v>
      </c>
      <c r="B41" s="61" t="s">
        <v>71</v>
      </c>
      <c r="C41" s="62">
        <v>112</v>
      </c>
      <c r="D41" s="62" t="s">
        <v>26</v>
      </c>
      <c r="E41" s="62" t="s">
        <v>54</v>
      </c>
      <c r="F41" s="62">
        <v>1</v>
      </c>
      <c r="G41" s="62">
        <v>6</v>
      </c>
      <c r="H41" s="62" t="s">
        <v>74</v>
      </c>
      <c r="I41" s="67" t="s">
        <v>73</v>
      </c>
    </row>
    <row r="42" spans="1:9" x14ac:dyDescent="0.25">
      <c r="A42" s="48" t="s">
        <v>11</v>
      </c>
      <c r="B42" s="63" t="s">
        <v>75</v>
      </c>
      <c r="C42" s="48">
        <v>223</v>
      </c>
      <c r="D42" s="48" t="s">
        <v>24</v>
      </c>
      <c r="E42" s="48" t="s">
        <v>49</v>
      </c>
      <c r="F42" s="48">
        <v>5</v>
      </c>
      <c r="G42" s="48">
        <v>3</v>
      </c>
      <c r="H42" s="48" t="s">
        <v>59</v>
      </c>
      <c r="I42" s="69" t="s">
        <v>78</v>
      </c>
    </row>
    <row r="43" spans="1:9" ht="15.75" thickBot="1" x14ac:dyDescent="0.3">
      <c r="A43" s="53" t="s">
        <v>11</v>
      </c>
      <c r="B43" s="64" t="s">
        <v>75</v>
      </c>
      <c r="C43" s="53">
        <v>224</v>
      </c>
      <c r="D43" s="53" t="s">
        <v>37</v>
      </c>
      <c r="E43" s="53" t="s">
        <v>54</v>
      </c>
      <c r="F43" s="53">
        <v>0</v>
      </c>
      <c r="G43" s="53">
        <v>5</v>
      </c>
      <c r="H43" s="53" t="s">
        <v>69</v>
      </c>
      <c r="I43" s="70" t="s">
        <v>76</v>
      </c>
    </row>
    <row r="44" spans="1:9" ht="17.25" x14ac:dyDescent="0.25">
      <c r="A44" s="57" t="s">
        <v>12</v>
      </c>
      <c r="B44" s="58" t="s">
        <v>75</v>
      </c>
      <c r="C44" s="58" t="s">
        <v>67</v>
      </c>
      <c r="D44" s="58" t="s">
        <v>62</v>
      </c>
      <c r="E44" s="59" t="s">
        <v>96</v>
      </c>
      <c r="F44" s="58">
        <v>0</v>
      </c>
      <c r="G44" s="58">
        <v>1</v>
      </c>
      <c r="H44" s="59" t="s">
        <v>92</v>
      </c>
      <c r="I44" s="71" t="s">
        <v>76</v>
      </c>
    </row>
    <row r="45" spans="1:9" ht="17.25" x14ac:dyDescent="0.25">
      <c r="A45" s="48" t="s">
        <v>12</v>
      </c>
      <c r="B45" s="58" t="s">
        <v>75</v>
      </c>
      <c r="C45" s="49" t="s">
        <v>66</v>
      </c>
      <c r="D45" s="49" t="s">
        <v>62</v>
      </c>
      <c r="E45" s="50" t="s">
        <v>95</v>
      </c>
      <c r="F45" s="49">
        <v>2</v>
      </c>
      <c r="G45" s="49">
        <v>3</v>
      </c>
      <c r="H45" s="50" t="s">
        <v>97</v>
      </c>
      <c r="I45" s="72" t="s">
        <v>78</v>
      </c>
    </row>
    <row r="46" spans="1:9" ht="17.25" x14ac:dyDescent="0.25">
      <c r="A46" s="62" t="s">
        <v>12</v>
      </c>
      <c r="B46" s="61" t="s">
        <v>71</v>
      </c>
      <c r="C46" s="62" t="s">
        <v>13</v>
      </c>
      <c r="D46" s="62" t="s">
        <v>62</v>
      </c>
      <c r="E46" s="67" t="s">
        <v>91</v>
      </c>
      <c r="F46" s="62">
        <v>2</v>
      </c>
      <c r="G46" s="62">
        <v>1</v>
      </c>
      <c r="H46" s="67" t="s">
        <v>93</v>
      </c>
      <c r="I46" s="73" t="s">
        <v>73</v>
      </c>
    </row>
    <row r="47" spans="1:9" ht="17.25" x14ac:dyDescent="0.25">
      <c r="A47" s="48" t="s">
        <v>20</v>
      </c>
      <c r="B47" s="58" t="s">
        <v>75</v>
      </c>
      <c r="C47" s="49" t="s">
        <v>65</v>
      </c>
      <c r="D47" s="49" t="s">
        <v>62</v>
      </c>
      <c r="E47" s="50" t="s">
        <v>98</v>
      </c>
      <c r="F47" s="49">
        <v>0</v>
      </c>
      <c r="G47" s="49">
        <v>1</v>
      </c>
      <c r="H47" s="50" t="s">
        <v>88</v>
      </c>
      <c r="I47" s="71" t="s">
        <v>76</v>
      </c>
    </row>
    <row r="48" spans="1:9" ht="18" thickBot="1" x14ac:dyDescent="0.3">
      <c r="A48" s="53" t="s">
        <v>20</v>
      </c>
      <c r="B48" s="54" t="s">
        <v>75</v>
      </c>
      <c r="C48" s="54" t="s">
        <v>64</v>
      </c>
      <c r="D48" s="54" t="s">
        <v>62</v>
      </c>
      <c r="E48" s="55" t="s">
        <v>94</v>
      </c>
      <c r="F48" s="54">
        <v>1</v>
      </c>
      <c r="G48" s="81" t="s">
        <v>106</v>
      </c>
      <c r="H48" s="55" t="s">
        <v>89</v>
      </c>
      <c r="I48" s="78" t="s">
        <v>78</v>
      </c>
    </row>
    <row r="49" spans="1:9" ht="17.25" x14ac:dyDescent="0.25">
      <c r="A49" s="74" t="s">
        <v>20</v>
      </c>
      <c r="B49" s="76" t="s">
        <v>71</v>
      </c>
      <c r="C49" s="74" t="s">
        <v>32</v>
      </c>
      <c r="D49" s="74" t="s">
        <v>62</v>
      </c>
      <c r="E49" s="75" t="s">
        <v>87</v>
      </c>
      <c r="F49" s="74">
        <v>4</v>
      </c>
      <c r="G49" s="74">
        <v>1</v>
      </c>
      <c r="H49" s="75" t="s">
        <v>90</v>
      </c>
      <c r="I49" s="77" t="s">
        <v>73</v>
      </c>
    </row>
    <row r="50" spans="1:9" ht="13.5" customHeight="1" x14ac:dyDescent="0.25">
      <c r="A50" s="48" t="s">
        <v>21</v>
      </c>
      <c r="B50" s="58" t="s">
        <v>75</v>
      </c>
      <c r="C50" s="49" t="s">
        <v>13</v>
      </c>
      <c r="D50" s="49" t="s">
        <v>62</v>
      </c>
      <c r="E50" s="50" t="s">
        <v>101</v>
      </c>
      <c r="F50" s="82" t="s">
        <v>111</v>
      </c>
      <c r="G50" s="49">
        <v>2</v>
      </c>
      <c r="H50" s="51" t="s">
        <v>104</v>
      </c>
      <c r="I50" s="71" t="s">
        <v>76</v>
      </c>
    </row>
    <row r="51" spans="1:9" ht="15.75" thickBot="1" x14ac:dyDescent="0.3">
      <c r="A51" s="53" t="s">
        <v>21</v>
      </c>
      <c r="B51" s="54" t="s">
        <v>75</v>
      </c>
      <c r="C51" s="54" t="s">
        <v>63</v>
      </c>
      <c r="D51" s="54" t="s">
        <v>62</v>
      </c>
      <c r="E51" s="55" t="s">
        <v>107</v>
      </c>
      <c r="F51" s="54">
        <v>0</v>
      </c>
      <c r="G51" s="54">
        <v>1</v>
      </c>
      <c r="H51" s="56" t="s">
        <v>108</v>
      </c>
      <c r="I51" s="78" t="s">
        <v>78</v>
      </c>
    </row>
    <row r="52" spans="1:9" x14ac:dyDescent="0.25">
      <c r="A52" s="74" t="s">
        <v>21</v>
      </c>
      <c r="B52" s="76" t="s">
        <v>71</v>
      </c>
      <c r="C52" s="74" t="s">
        <v>14</v>
      </c>
      <c r="D52" s="74" t="s">
        <v>62</v>
      </c>
      <c r="E52" s="75" t="s">
        <v>99</v>
      </c>
      <c r="F52" s="74">
        <v>3</v>
      </c>
      <c r="G52" s="74" t="s">
        <v>105</v>
      </c>
      <c r="H52" s="86" t="s">
        <v>103</v>
      </c>
      <c r="I52" s="77" t="s">
        <v>73</v>
      </c>
    </row>
    <row r="53" spans="1:9" x14ac:dyDescent="0.25">
      <c r="A53" s="48" t="s">
        <v>22</v>
      </c>
      <c r="B53" s="58" t="s">
        <v>75</v>
      </c>
      <c r="C53" s="49" t="s">
        <v>14</v>
      </c>
      <c r="D53" s="49" t="s">
        <v>62</v>
      </c>
      <c r="E53" s="85" t="s">
        <v>109</v>
      </c>
      <c r="F53" s="49">
        <v>2</v>
      </c>
      <c r="G53" s="49">
        <v>0</v>
      </c>
      <c r="H53" s="52" t="s">
        <v>112</v>
      </c>
      <c r="I53" s="71" t="s">
        <v>76</v>
      </c>
    </row>
    <row r="54" spans="1:9" x14ac:dyDescent="0.25">
      <c r="A54" s="48" t="s">
        <v>22</v>
      </c>
      <c r="B54" s="58" t="s">
        <v>75</v>
      </c>
      <c r="C54" s="49" t="s">
        <v>15</v>
      </c>
      <c r="D54" s="49" t="s">
        <v>62</v>
      </c>
      <c r="E54" s="88" t="s">
        <v>110</v>
      </c>
      <c r="F54" s="49">
        <v>1</v>
      </c>
      <c r="G54" s="49">
        <v>0</v>
      </c>
      <c r="H54" s="87" t="s">
        <v>113</v>
      </c>
      <c r="I54" s="72" t="s">
        <v>78</v>
      </c>
    </row>
    <row r="55" spans="1:9" x14ac:dyDescent="0.25">
      <c r="A55" s="62" t="s">
        <v>22</v>
      </c>
      <c r="B55" s="61" t="s">
        <v>71</v>
      </c>
      <c r="C55" s="62" t="s">
        <v>15</v>
      </c>
      <c r="D55" s="62" t="s">
        <v>62</v>
      </c>
      <c r="E55" s="83" t="s">
        <v>100</v>
      </c>
      <c r="F55" s="62">
        <v>4</v>
      </c>
      <c r="G55" s="62">
        <v>1</v>
      </c>
      <c r="H55" s="84" t="s">
        <v>102</v>
      </c>
      <c r="I55" s="73" t="s">
        <v>73</v>
      </c>
    </row>
  </sheetData>
  <autoFilter ref="A7:I55">
    <sortState ref="A11:I58">
      <sortCondition ref="A10:A58"/>
    </sortState>
  </autoFilter>
  <mergeCells count="4">
    <mergeCell ref="A2:I2"/>
    <mergeCell ref="A3:I3"/>
    <mergeCell ref="A4:I4"/>
    <mergeCell ref="B6:D6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9"/>
  <sheetViews>
    <sheetView topLeftCell="A7" workbookViewId="0">
      <selection activeCell="H27" sqref="H27"/>
    </sheetView>
  </sheetViews>
  <sheetFormatPr baseColWidth="10" defaultRowHeight="15" x14ac:dyDescent="0.2"/>
  <cols>
    <col min="1" max="1" width="2.5703125" style="12" bestFit="1" customWidth="1"/>
    <col min="2" max="2" width="31.140625" style="12" bestFit="1" customWidth="1"/>
    <col min="3" max="3" width="11.5703125" style="12" bestFit="1" customWidth="1"/>
    <col min="4" max="9" width="10.7109375" style="12" customWidth="1"/>
    <col min="10" max="10" width="11.5703125" style="12" bestFit="1" customWidth="1"/>
    <col min="11" max="256" width="11.42578125" style="12"/>
    <col min="257" max="257" width="2.5703125" style="12" bestFit="1" customWidth="1"/>
    <col min="258" max="258" width="31.140625" style="12" bestFit="1" customWidth="1"/>
    <col min="259" max="259" width="11.5703125" style="12" bestFit="1" customWidth="1"/>
    <col min="260" max="265" width="10.7109375" style="12" customWidth="1"/>
    <col min="266" max="266" width="11.5703125" style="12" bestFit="1" customWidth="1"/>
    <col min="267" max="512" width="11.42578125" style="12"/>
    <col min="513" max="513" width="2.5703125" style="12" bestFit="1" customWidth="1"/>
    <col min="514" max="514" width="31.140625" style="12" bestFit="1" customWidth="1"/>
    <col min="515" max="515" width="11.5703125" style="12" bestFit="1" customWidth="1"/>
    <col min="516" max="521" width="10.7109375" style="12" customWidth="1"/>
    <col min="522" max="522" width="11.5703125" style="12" bestFit="1" customWidth="1"/>
    <col min="523" max="768" width="11.42578125" style="12"/>
    <col min="769" max="769" width="2.5703125" style="12" bestFit="1" customWidth="1"/>
    <col min="770" max="770" width="31.140625" style="12" bestFit="1" customWidth="1"/>
    <col min="771" max="771" width="11.5703125" style="12" bestFit="1" customWidth="1"/>
    <col min="772" max="777" width="10.7109375" style="12" customWidth="1"/>
    <col min="778" max="778" width="11.5703125" style="12" bestFit="1" customWidth="1"/>
    <col min="779" max="1024" width="11.42578125" style="12"/>
    <col min="1025" max="1025" width="2.5703125" style="12" bestFit="1" customWidth="1"/>
    <col min="1026" max="1026" width="31.140625" style="12" bestFit="1" customWidth="1"/>
    <col min="1027" max="1027" width="11.5703125" style="12" bestFit="1" customWidth="1"/>
    <col min="1028" max="1033" width="10.7109375" style="12" customWidth="1"/>
    <col min="1034" max="1034" width="11.5703125" style="12" bestFit="1" customWidth="1"/>
    <col min="1035" max="1280" width="11.42578125" style="12"/>
    <col min="1281" max="1281" width="2.5703125" style="12" bestFit="1" customWidth="1"/>
    <col min="1282" max="1282" width="31.140625" style="12" bestFit="1" customWidth="1"/>
    <col min="1283" max="1283" width="11.5703125" style="12" bestFit="1" customWidth="1"/>
    <col min="1284" max="1289" width="10.7109375" style="12" customWidth="1"/>
    <col min="1290" max="1290" width="11.5703125" style="12" bestFit="1" customWidth="1"/>
    <col min="1291" max="1536" width="11.42578125" style="12"/>
    <col min="1537" max="1537" width="2.5703125" style="12" bestFit="1" customWidth="1"/>
    <col min="1538" max="1538" width="31.140625" style="12" bestFit="1" customWidth="1"/>
    <col min="1539" max="1539" width="11.5703125" style="12" bestFit="1" customWidth="1"/>
    <col min="1540" max="1545" width="10.7109375" style="12" customWidth="1"/>
    <col min="1546" max="1546" width="11.5703125" style="12" bestFit="1" customWidth="1"/>
    <col min="1547" max="1792" width="11.42578125" style="12"/>
    <col min="1793" max="1793" width="2.5703125" style="12" bestFit="1" customWidth="1"/>
    <col min="1794" max="1794" width="31.140625" style="12" bestFit="1" customWidth="1"/>
    <col min="1795" max="1795" width="11.5703125" style="12" bestFit="1" customWidth="1"/>
    <col min="1796" max="1801" width="10.7109375" style="12" customWidth="1"/>
    <col min="1802" max="1802" width="11.5703125" style="12" bestFit="1" customWidth="1"/>
    <col min="1803" max="2048" width="11.42578125" style="12"/>
    <col min="2049" max="2049" width="2.5703125" style="12" bestFit="1" customWidth="1"/>
    <col min="2050" max="2050" width="31.140625" style="12" bestFit="1" customWidth="1"/>
    <col min="2051" max="2051" width="11.5703125" style="12" bestFit="1" customWidth="1"/>
    <col min="2052" max="2057" width="10.7109375" style="12" customWidth="1"/>
    <col min="2058" max="2058" width="11.5703125" style="12" bestFit="1" customWidth="1"/>
    <col min="2059" max="2304" width="11.42578125" style="12"/>
    <col min="2305" max="2305" width="2.5703125" style="12" bestFit="1" customWidth="1"/>
    <col min="2306" max="2306" width="31.140625" style="12" bestFit="1" customWidth="1"/>
    <col min="2307" max="2307" width="11.5703125" style="12" bestFit="1" customWidth="1"/>
    <col min="2308" max="2313" width="10.7109375" style="12" customWidth="1"/>
    <col min="2314" max="2314" width="11.5703125" style="12" bestFit="1" customWidth="1"/>
    <col min="2315" max="2560" width="11.42578125" style="12"/>
    <col min="2561" max="2561" width="2.5703125" style="12" bestFit="1" customWidth="1"/>
    <col min="2562" max="2562" width="31.140625" style="12" bestFit="1" customWidth="1"/>
    <col min="2563" max="2563" width="11.5703125" style="12" bestFit="1" customWidth="1"/>
    <col min="2564" max="2569" width="10.7109375" style="12" customWidth="1"/>
    <col min="2570" max="2570" width="11.5703125" style="12" bestFit="1" customWidth="1"/>
    <col min="2571" max="2816" width="11.42578125" style="12"/>
    <col min="2817" max="2817" width="2.5703125" style="12" bestFit="1" customWidth="1"/>
    <col min="2818" max="2818" width="31.140625" style="12" bestFit="1" customWidth="1"/>
    <col min="2819" max="2819" width="11.5703125" style="12" bestFit="1" customWidth="1"/>
    <col min="2820" max="2825" width="10.7109375" style="12" customWidth="1"/>
    <col min="2826" max="2826" width="11.5703125" style="12" bestFit="1" customWidth="1"/>
    <col min="2827" max="3072" width="11.42578125" style="12"/>
    <col min="3073" max="3073" width="2.5703125" style="12" bestFit="1" customWidth="1"/>
    <col min="3074" max="3074" width="31.140625" style="12" bestFit="1" customWidth="1"/>
    <col min="3075" max="3075" width="11.5703125" style="12" bestFit="1" customWidth="1"/>
    <col min="3076" max="3081" width="10.7109375" style="12" customWidth="1"/>
    <col min="3082" max="3082" width="11.5703125" style="12" bestFit="1" customWidth="1"/>
    <col min="3083" max="3328" width="11.42578125" style="12"/>
    <col min="3329" max="3329" width="2.5703125" style="12" bestFit="1" customWidth="1"/>
    <col min="3330" max="3330" width="31.140625" style="12" bestFit="1" customWidth="1"/>
    <col min="3331" max="3331" width="11.5703125" style="12" bestFit="1" customWidth="1"/>
    <col min="3332" max="3337" width="10.7109375" style="12" customWidth="1"/>
    <col min="3338" max="3338" width="11.5703125" style="12" bestFit="1" customWidth="1"/>
    <col min="3339" max="3584" width="11.42578125" style="12"/>
    <col min="3585" max="3585" width="2.5703125" style="12" bestFit="1" customWidth="1"/>
    <col min="3586" max="3586" width="31.140625" style="12" bestFit="1" customWidth="1"/>
    <col min="3587" max="3587" width="11.5703125" style="12" bestFit="1" customWidth="1"/>
    <col min="3588" max="3593" width="10.7109375" style="12" customWidth="1"/>
    <col min="3594" max="3594" width="11.5703125" style="12" bestFit="1" customWidth="1"/>
    <col min="3595" max="3840" width="11.42578125" style="12"/>
    <col min="3841" max="3841" width="2.5703125" style="12" bestFit="1" customWidth="1"/>
    <col min="3842" max="3842" width="31.140625" style="12" bestFit="1" customWidth="1"/>
    <col min="3843" max="3843" width="11.5703125" style="12" bestFit="1" customWidth="1"/>
    <col min="3844" max="3849" width="10.7109375" style="12" customWidth="1"/>
    <col min="3850" max="3850" width="11.5703125" style="12" bestFit="1" customWidth="1"/>
    <col min="3851" max="4096" width="11.42578125" style="12"/>
    <col min="4097" max="4097" width="2.5703125" style="12" bestFit="1" customWidth="1"/>
    <col min="4098" max="4098" width="31.140625" style="12" bestFit="1" customWidth="1"/>
    <col min="4099" max="4099" width="11.5703125" style="12" bestFit="1" customWidth="1"/>
    <col min="4100" max="4105" width="10.7109375" style="12" customWidth="1"/>
    <col min="4106" max="4106" width="11.5703125" style="12" bestFit="1" customWidth="1"/>
    <col min="4107" max="4352" width="11.42578125" style="12"/>
    <col min="4353" max="4353" width="2.5703125" style="12" bestFit="1" customWidth="1"/>
    <col min="4354" max="4354" width="31.140625" style="12" bestFit="1" customWidth="1"/>
    <col min="4355" max="4355" width="11.5703125" style="12" bestFit="1" customWidth="1"/>
    <col min="4356" max="4361" width="10.7109375" style="12" customWidth="1"/>
    <col min="4362" max="4362" width="11.5703125" style="12" bestFit="1" customWidth="1"/>
    <col min="4363" max="4608" width="11.42578125" style="12"/>
    <col min="4609" max="4609" width="2.5703125" style="12" bestFit="1" customWidth="1"/>
    <col min="4610" max="4610" width="31.140625" style="12" bestFit="1" customWidth="1"/>
    <col min="4611" max="4611" width="11.5703125" style="12" bestFit="1" customWidth="1"/>
    <col min="4612" max="4617" width="10.7109375" style="12" customWidth="1"/>
    <col min="4618" max="4618" width="11.5703125" style="12" bestFit="1" customWidth="1"/>
    <col min="4619" max="4864" width="11.42578125" style="12"/>
    <col min="4865" max="4865" width="2.5703125" style="12" bestFit="1" customWidth="1"/>
    <col min="4866" max="4866" width="31.140625" style="12" bestFit="1" customWidth="1"/>
    <col min="4867" max="4867" width="11.5703125" style="12" bestFit="1" customWidth="1"/>
    <col min="4868" max="4873" width="10.7109375" style="12" customWidth="1"/>
    <col min="4874" max="4874" width="11.5703125" style="12" bestFit="1" customWidth="1"/>
    <col min="4875" max="5120" width="11.42578125" style="12"/>
    <col min="5121" max="5121" width="2.5703125" style="12" bestFit="1" customWidth="1"/>
    <col min="5122" max="5122" width="31.140625" style="12" bestFit="1" customWidth="1"/>
    <col min="5123" max="5123" width="11.5703125" style="12" bestFit="1" customWidth="1"/>
    <col min="5124" max="5129" width="10.7109375" style="12" customWidth="1"/>
    <col min="5130" max="5130" width="11.5703125" style="12" bestFit="1" customWidth="1"/>
    <col min="5131" max="5376" width="11.42578125" style="12"/>
    <col min="5377" max="5377" width="2.5703125" style="12" bestFit="1" customWidth="1"/>
    <col min="5378" max="5378" width="31.140625" style="12" bestFit="1" customWidth="1"/>
    <col min="5379" max="5379" width="11.5703125" style="12" bestFit="1" customWidth="1"/>
    <col min="5380" max="5385" width="10.7109375" style="12" customWidth="1"/>
    <col min="5386" max="5386" width="11.5703125" style="12" bestFit="1" customWidth="1"/>
    <col min="5387" max="5632" width="11.42578125" style="12"/>
    <col min="5633" max="5633" width="2.5703125" style="12" bestFit="1" customWidth="1"/>
    <col min="5634" max="5634" width="31.140625" style="12" bestFit="1" customWidth="1"/>
    <col min="5635" max="5635" width="11.5703125" style="12" bestFit="1" customWidth="1"/>
    <col min="5636" max="5641" width="10.7109375" style="12" customWidth="1"/>
    <col min="5642" max="5642" width="11.5703125" style="12" bestFit="1" customWidth="1"/>
    <col min="5643" max="5888" width="11.42578125" style="12"/>
    <col min="5889" max="5889" width="2.5703125" style="12" bestFit="1" customWidth="1"/>
    <col min="5890" max="5890" width="31.140625" style="12" bestFit="1" customWidth="1"/>
    <col min="5891" max="5891" width="11.5703125" style="12" bestFit="1" customWidth="1"/>
    <col min="5892" max="5897" width="10.7109375" style="12" customWidth="1"/>
    <col min="5898" max="5898" width="11.5703125" style="12" bestFit="1" customWidth="1"/>
    <col min="5899" max="6144" width="11.42578125" style="12"/>
    <col min="6145" max="6145" width="2.5703125" style="12" bestFit="1" customWidth="1"/>
    <col min="6146" max="6146" width="31.140625" style="12" bestFit="1" customWidth="1"/>
    <col min="6147" max="6147" width="11.5703125" style="12" bestFit="1" customWidth="1"/>
    <col min="6148" max="6153" width="10.7109375" style="12" customWidth="1"/>
    <col min="6154" max="6154" width="11.5703125" style="12" bestFit="1" customWidth="1"/>
    <col min="6155" max="6400" width="11.42578125" style="12"/>
    <col min="6401" max="6401" width="2.5703125" style="12" bestFit="1" customWidth="1"/>
    <col min="6402" max="6402" width="31.140625" style="12" bestFit="1" customWidth="1"/>
    <col min="6403" max="6403" width="11.5703125" style="12" bestFit="1" customWidth="1"/>
    <col min="6404" max="6409" width="10.7109375" style="12" customWidth="1"/>
    <col min="6410" max="6410" width="11.5703125" style="12" bestFit="1" customWidth="1"/>
    <col min="6411" max="6656" width="11.42578125" style="12"/>
    <col min="6657" max="6657" width="2.5703125" style="12" bestFit="1" customWidth="1"/>
    <col min="6658" max="6658" width="31.140625" style="12" bestFit="1" customWidth="1"/>
    <col min="6659" max="6659" width="11.5703125" style="12" bestFit="1" customWidth="1"/>
    <col min="6660" max="6665" width="10.7109375" style="12" customWidth="1"/>
    <col min="6666" max="6666" width="11.5703125" style="12" bestFit="1" customWidth="1"/>
    <col min="6667" max="6912" width="11.42578125" style="12"/>
    <col min="6913" max="6913" width="2.5703125" style="12" bestFit="1" customWidth="1"/>
    <col min="6914" max="6914" width="31.140625" style="12" bestFit="1" customWidth="1"/>
    <col min="6915" max="6915" width="11.5703125" style="12" bestFit="1" customWidth="1"/>
    <col min="6916" max="6921" width="10.7109375" style="12" customWidth="1"/>
    <col min="6922" max="6922" width="11.5703125" style="12" bestFit="1" customWidth="1"/>
    <col min="6923" max="7168" width="11.42578125" style="12"/>
    <col min="7169" max="7169" width="2.5703125" style="12" bestFit="1" customWidth="1"/>
    <col min="7170" max="7170" width="31.140625" style="12" bestFit="1" customWidth="1"/>
    <col min="7171" max="7171" width="11.5703125" style="12" bestFit="1" customWidth="1"/>
    <col min="7172" max="7177" width="10.7109375" style="12" customWidth="1"/>
    <col min="7178" max="7178" width="11.5703125" style="12" bestFit="1" customWidth="1"/>
    <col min="7179" max="7424" width="11.42578125" style="12"/>
    <col min="7425" max="7425" width="2.5703125" style="12" bestFit="1" customWidth="1"/>
    <col min="7426" max="7426" width="31.140625" style="12" bestFit="1" customWidth="1"/>
    <col min="7427" max="7427" width="11.5703125" style="12" bestFit="1" customWidth="1"/>
    <col min="7428" max="7433" width="10.7109375" style="12" customWidth="1"/>
    <col min="7434" max="7434" width="11.5703125" style="12" bestFit="1" customWidth="1"/>
    <col min="7435" max="7680" width="11.42578125" style="12"/>
    <col min="7681" max="7681" width="2.5703125" style="12" bestFit="1" customWidth="1"/>
    <col min="7682" max="7682" width="31.140625" style="12" bestFit="1" customWidth="1"/>
    <col min="7683" max="7683" width="11.5703125" style="12" bestFit="1" customWidth="1"/>
    <col min="7684" max="7689" width="10.7109375" style="12" customWidth="1"/>
    <col min="7690" max="7690" width="11.5703125" style="12" bestFit="1" customWidth="1"/>
    <col min="7691" max="7936" width="11.42578125" style="12"/>
    <col min="7937" max="7937" width="2.5703125" style="12" bestFit="1" customWidth="1"/>
    <col min="7938" max="7938" width="31.140625" style="12" bestFit="1" customWidth="1"/>
    <col min="7939" max="7939" width="11.5703125" style="12" bestFit="1" customWidth="1"/>
    <col min="7940" max="7945" width="10.7109375" style="12" customWidth="1"/>
    <col min="7946" max="7946" width="11.5703125" style="12" bestFit="1" customWidth="1"/>
    <col min="7947" max="8192" width="11.42578125" style="12"/>
    <col min="8193" max="8193" width="2.5703125" style="12" bestFit="1" customWidth="1"/>
    <col min="8194" max="8194" width="31.140625" style="12" bestFit="1" customWidth="1"/>
    <col min="8195" max="8195" width="11.5703125" style="12" bestFit="1" customWidth="1"/>
    <col min="8196" max="8201" width="10.7109375" style="12" customWidth="1"/>
    <col min="8202" max="8202" width="11.5703125" style="12" bestFit="1" customWidth="1"/>
    <col min="8203" max="8448" width="11.42578125" style="12"/>
    <col min="8449" max="8449" width="2.5703125" style="12" bestFit="1" customWidth="1"/>
    <col min="8450" max="8450" width="31.140625" style="12" bestFit="1" customWidth="1"/>
    <col min="8451" max="8451" width="11.5703125" style="12" bestFit="1" customWidth="1"/>
    <col min="8452" max="8457" width="10.7109375" style="12" customWidth="1"/>
    <col min="8458" max="8458" width="11.5703125" style="12" bestFit="1" customWidth="1"/>
    <col min="8459" max="8704" width="11.42578125" style="12"/>
    <col min="8705" max="8705" width="2.5703125" style="12" bestFit="1" customWidth="1"/>
    <col min="8706" max="8706" width="31.140625" style="12" bestFit="1" customWidth="1"/>
    <col min="8707" max="8707" width="11.5703125" style="12" bestFit="1" customWidth="1"/>
    <col min="8708" max="8713" width="10.7109375" style="12" customWidth="1"/>
    <col min="8714" max="8714" width="11.5703125" style="12" bestFit="1" customWidth="1"/>
    <col min="8715" max="8960" width="11.42578125" style="12"/>
    <col min="8961" max="8961" width="2.5703125" style="12" bestFit="1" customWidth="1"/>
    <col min="8962" max="8962" width="31.140625" style="12" bestFit="1" customWidth="1"/>
    <col min="8963" max="8963" width="11.5703125" style="12" bestFit="1" customWidth="1"/>
    <col min="8964" max="8969" width="10.7109375" style="12" customWidth="1"/>
    <col min="8970" max="8970" width="11.5703125" style="12" bestFit="1" customWidth="1"/>
    <col min="8971" max="9216" width="11.42578125" style="12"/>
    <col min="9217" max="9217" width="2.5703125" style="12" bestFit="1" customWidth="1"/>
    <col min="9218" max="9218" width="31.140625" style="12" bestFit="1" customWidth="1"/>
    <col min="9219" max="9219" width="11.5703125" style="12" bestFit="1" customWidth="1"/>
    <col min="9220" max="9225" width="10.7109375" style="12" customWidth="1"/>
    <col min="9226" max="9226" width="11.5703125" style="12" bestFit="1" customWidth="1"/>
    <col min="9227" max="9472" width="11.42578125" style="12"/>
    <col min="9473" max="9473" width="2.5703125" style="12" bestFit="1" customWidth="1"/>
    <col min="9474" max="9474" width="31.140625" style="12" bestFit="1" customWidth="1"/>
    <col min="9475" max="9475" width="11.5703125" style="12" bestFit="1" customWidth="1"/>
    <col min="9476" max="9481" width="10.7109375" style="12" customWidth="1"/>
    <col min="9482" max="9482" width="11.5703125" style="12" bestFit="1" customWidth="1"/>
    <col min="9483" max="9728" width="11.42578125" style="12"/>
    <col min="9729" max="9729" width="2.5703125" style="12" bestFit="1" customWidth="1"/>
    <col min="9730" max="9730" width="31.140625" style="12" bestFit="1" customWidth="1"/>
    <col min="9731" max="9731" width="11.5703125" style="12" bestFit="1" customWidth="1"/>
    <col min="9732" max="9737" width="10.7109375" style="12" customWidth="1"/>
    <col min="9738" max="9738" width="11.5703125" style="12" bestFit="1" customWidth="1"/>
    <col min="9739" max="9984" width="11.42578125" style="12"/>
    <col min="9985" max="9985" width="2.5703125" style="12" bestFit="1" customWidth="1"/>
    <col min="9986" max="9986" width="31.140625" style="12" bestFit="1" customWidth="1"/>
    <col min="9987" max="9987" width="11.5703125" style="12" bestFit="1" customWidth="1"/>
    <col min="9988" max="9993" width="10.7109375" style="12" customWidth="1"/>
    <col min="9994" max="9994" width="11.5703125" style="12" bestFit="1" customWidth="1"/>
    <col min="9995" max="10240" width="11.42578125" style="12"/>
    <col min="10241" max="10241" width="2.5703125" style="12" bestFit="1" customWidth="1"/>
    <col min="10242" max="10242" width="31.140625" style="12" bestFit="1" customWidth="1"/>
    <col min="10243" max="10243" width="11.5703125" style="12" bestFit="1" customWidth="1"/>
    <col min="10244" max="10249" width="10.7109375" style="12" customWidth="1"/>
    <col min="10250" max="10250" width="11.5703125" style="12" bestFit="1" customWidth="1"/>
    <col min="10251" max="10496" width="11.42578125" style="12"/>
    <col min="10497" max="10497" width="2.5703125" style="12" bestFit="1" customWidth="1"/>
    <col min="10498" max="10498" width="31.140625" style="12" bestFit="1" customWidth="1"/>
    <col min="10499" max="10499" width="11.5703125" style="12" bestFit="1" customWidth="1"/>
    <col min="10500" max="10505" width="10.7109375" style="12" customWidth="1"/>
    <col min="10506" max="10506" width="11.5703125" style="12" bestFit="1" customWidth="1"/>
    <col min="10507" max="10752" width="11.42578125" style="12"/>
    <col min="10753" max="10753" width="2.5703125" style="12" bestFit="1" customWidth="1"/>
    <col min="10754" max="10754" width="31.140625" style="12" bestFit="1" customWidth="1"/>
    <col min="10755" max="10755" width="11.5703125" style="12" bestFit="1" customWidth="1"/>
    <col min="10756" max="10761" width="10.7109375" style="12" customWidth="1"/>
    <col min="10762" max="10762" width="11.5703125" style="12" bestFit="1" customWidth="1"/>
    <col min="10763" max="11008" width="11.42578125" style="12"/>
    <col min="11009" max="11009" width="2.5703125" style="12" bestFit="1" customWidth="1"/>
    <col min="11010" max="11010" width="31.140625" style="12" bestFit="1" customWidth="1"/>
    <col min="11011" max="11011" width="11.5703125" style="12" bestFit="1" customWidth="1"/>
    <col min="11012" max="11017" width="10.7109375" style="12" customWidth="1"/>
    <col min="11018" max="11018" width="11.5703125" style="12" bestFit="1" customWidth="1"/>
    <col min="11019" max="11264" width="11.42578125" style="12"/>
    <col min="11265" max="11265" width="2.5703125" style="12" bestFit="1" customWidth="1"/>
    <col min="11266" max="11266" width="31.140625" style="12" bestFit="1" customWidth="1"/>
    <col min="11267" max="11267" width="11.5703125" style="12" bestFit="1" customWidth="1"/>
    <col min="11268" max="11273" width="10.7109375" style="12" customWidth="1"/>
    <col min="11274" max="11274" width="11.5703125" style="12" bestFit="1" customWidth="1"/>
    <col min="11275" max="11520" width="11.42578125" style="12"/>
    <col min="11521" max="11521" width="2.5703125" style="12" bestFit="1" customWidth="1"/>
    <col min="11522" max="11522" width="31.140625" style="12" bestFit="1" customWidth="1"/>
    <col min="11523" max="11523" width="11.5703125" style="12" bestFit="1" customWidth="1"/>
    <col min="11524" max="11529" width="10.7109375" style="12" customWidth="1"/>
    <col min="11530" max="11530" width="11.5703125" style="12" bestFit="1" customWidth="1"/>
    <col min="11531" max="11776" width="11.42578125" style="12"/>
    <col min="11777" max="11777" width="2.5703125" style="12" bestFit="1" customWidth="1"/>
    <col min="11778" max="11778" width="31.140625" style="12" bestFit="1" customWidth="1"/>
    <col min="11779" max="11779" width="11.5703125" style="12" bestFit="1" customWidth="1"/>
    <col min="11780" max="11785" width="10.7109375" style="12" customWidth="1"/>
    <col min="11786" max="11786" width="11.5703125" style="12" bestFit="1" customWidth="1"/>
    <col min="11787" max="12032" width="11.42578125" style="12"/>
    <col min="12033" max="12033" width="2.5703125" style="12" bestFit="1" customWidth="1"/>
    <col min="12034" max="12034" width="31.140625" style="12" bestFit="1" customWidth="1"/>
    <col min="12035" max="12035" width="11.5703125" style="12" bestFit="1" customWidth="1"/>
    <col min="12036" max="12041" width="10.7109375" style="12" customWidth="1"/>
    <col min="12042" max="12042" width="11.5703125" style="12" bestFit="1" customWidth="1"/>
    <col min="12043" max="12288" width="11.42578125" style="12"/>
    <col min="12289" max="12289" width="2.5703125" style="12" bestFit="1" customWidth="1"/>
    <col min="12290" max="12290" width="31.140625" style="12" bestFit="1" customWidth="1"/>
    <col min="12291" max="12291" width="11.5703125" style="12" bestFit="1" customWidth="1"/>
    <col min="12292" max="12297" width="10.7109375" style="12" customWidth="1"/>
    <col min="12298" max="12298" width="11.5703125" style="12" bestFit="1" customWidth="1"/>
    <col min="12299" max="12544" width="11.42578125" style="12"/>
    <col min="12545" max="12545" width="2.5703125" style="12" bestFit="1" customWidth="1"/>
    <col min="12546" max="12546" width="31.140625" style="12" bestFit="1" customWidth="1"/>
    <col min="12547" max="12547" width="11.5703125" style="12" bestFit="1" customWidth="1"/>
    <col min="12548" max="12553" width="10.7109375" style="12" customWidth="1"/>
    <col min="12554" max="12554" width="11.5703125" style="12" bestFit="1" customWidth="1"/>
    <col min="12555" max="12800" width="11.42578125" style="12"/>
    <col min="12801" max="12801" width="2.5703125" style="12" bestFit="1" customWidth="1"/>
    <col min="12802" max="12802" width="31.140625" style="12" bestFit="1" customWidth="1"/>
    <col min="12803" max="12803" width="11.5703125" style="12" bestFit="1" customWidth="1"/>
    <col min="12804" max="12809" width="10.7109375" style="12" customWidth="1"/>
    <col min="12810" max="12810" width="11.5703125" style="12" bestFit="1" customWidth="1"/>
    <col min="12811" max="13056" width="11.42578125" style="12"/>
    <col min="13057" max="13057" width="2.5703125" style="12" bestFit="1" customWidth="1"/>
    <col min="13058" max="13058" width="31.140625" style="12" bestFit="1" customWidth="1"/>
    <col min="13059" max="13059" width="11.5703125" style="12" bestFit="1" customWidth="1"/>
    <col min="13060" max="13065" width="10.7109375" style="12" customWidth="1"/>
    <col min="13066" max="13066" width="11.5703125" style="12" bestFit="1" customWidth="1"/>
    <col min="13067" max="13312" width="11.42578125" style="12"/>
    <col min="13313" max="13313" width="2.5703125" style="12" bestFit="1" customWidth="1"/>
    <col min="13314" max="13314" width="31.140625" style="12" bestFit="1" customWidth="1"/>
    <col min="13315" max="13315" width="11.5703125" style="12" bestFit="1" customWidth="1"/>
    <col min="13316" max="13321" width="10.7109375" style="12" customWidth="1"/>
    <col min="13322" max="13322" width="11.5703125" style="12" bestFit="1" customWidth="1"/>
    <col min="13323" max="13568" width="11.42578125" style="12"/>
    <col min="13569" max="13569" width="2.5703125" style="12" bestFit="1" customWidth="1"/>
    <col min="13570" max="13570" width="31.140625" style="12" bestFit="1" customWidth="1"/>
    <col min="13571" max="13571" width="11.5703125" style="12" bestFit="1" customWidth="1"/>
    <col min="13572" max="13577" width="10.7109375" style="12" customWidth="1"/>
    <col min="13578" max="13578" width="11.5703125" style="12" bestFit="1" customWidth="1"/>
    <col min="13579" max="13824" width="11.42578125" style="12"/>
    <col min="13825" max="13825" width="2.5703125" style="12" bestFit="1" customWidth="1"/>
    <col min="13826" max="13826" width="31.140625" style="12" bestFit="1" customWidth="1"/>
    <col min="13827" max="13827" width="11.5703125" style="12" bestFit="1" customWidth="1"/>
    <col min="13828" max="13833" width="10.7109375" style="12" customWidth="1"/>
    <col min="13834" max="13834" width="11.5703125" style="12" bestFit="1" customWidth="1"/>
    <col min="13835" max="14080" width="11.42578125" style="12"/>
    <col min="14081" max="14081" width="2.5703125" style="12" bestFit="1" customWidth="1"/>
    <col min="14082" max="14082" width="31.140625" style="12" bestFit="1" customWidth="1"/>
    <col min="14083" max="14083" width="11.5703125" style="12" bestFit="1" customWidth="1"/>
    <col min="14084" max="14089" width="10.7109375" style="12" customWidth="1"/>
    <col min="14090" max="14090" width="11.5703125" style="12" bestFit="1" customWidth="1"/>
    <col min="14091" max="14336" width="11.42578125" style="12"/>
    <col min="14337" max="14337" width="2.5703125" style="12" bestFit="1" customWidth="1"/>
    <col min="14338" max="14338" width="31.140625" style="12" bestFit="1" customWidth="1"/>
    <col min="14339" max="14339" width="11.5703125" style="12" bestFit="1" customWidth="1"/>
    <col min="14340" max="14345" width="10.7109375" style="12" customWidth="1"/>
    <col min="14346" max="14346" width="11.5703125" style="12" bestFit="1" customWidth="1"/>
    <col min="14347" max="14592" width="11.42578125" style="12"/>
    <col min="14593" max="14593" width="2.5703125" style="12" bestFit="1" customWidth="1"/>
    <col min="14594" max="14594" width="31.140625" style="12" bestFit="1" customWidth="1"/>
    <col min="14595" max="14595" width="11.5703125" style="12" bestFit="1" customWidth="1"/>
    <col min="14596" max="14601" width="10.7109375" style="12" customWidth="1"/>
    <col min="14602" max="14602" width="11.5703125" style="12" bestFit="1" customWidth="1"/>
    <col min="14603" max="14848" width="11.42578125" style="12"/>
    <col min="14849" max="14849" width="2.5703125" style="12" bestFit="1" customWidth="1"/>
    <col min="14850" max="14850" width="31.140625" style="12" bestFit="1" customWidth="1"/>
    <col min="14851" max="14851" width="11.5703125" style="12" bestFit="1" customWidth="1"/>
    <col min="14852" max="14857" width="10.7109375" style="12" customWidth="1"/>
    <col min="14858" max="14858" width="11.5703125" style="12" bestFit="1" customWidth="1"/>
    <col min="14859" max="15104" width="11.42578125" style="12"/>
    <col min="15105" max="15105" width="2.5703125" style="12" bestFit="1" customWidth="1"/>
    <col min="15106" max="15106" width="31.140625" style="12" bestFit="1" customWidth="1"/>
    <col min="15107" max="15107" width="11.5703125" style="12" bestFit="1" customWidth="1"/>
    <col min="15108" max="15113" width="10.7109375" style="12" customWidth="1"/>
    <col min="15114" max="15114" width="11.5703125" style="12" bestFit="1" customWidth="1"/>
    <col min="15115" max="15360" width="11.42578125" style="12"/>
    <col min="15361" max="15361" width="2.5703125" style="12" bestFit="1" customWidth="1"/>
    <col min="15362" max="15362" width="31.140625" style="12" bestFit="1" customWidth="1"/>
    <col min="15363" max="15363" width="11.5703125" style="12" bestFit="1" customWidth="1"/>
    <col min="15364" max="15369" width="10.7109375" style="12" customWidth="1"/>
    <col min="15370" max="15370" width="11.5703125" style="12" bestFit="1" customWidth="1"/>
    <col min="15371" max="15616" width="11.42578125" style="12"/>
    <col min="15617" max="15617" width="2.5703125" style="12" bestFit="1" customWidth="1"/>
    <col min="15618" max="15618" width="31.140625" style="12" bestFit="1" customWidth="1"/>
    <col min="15619" max="15619" width="11.5703125" style="12" bestFit="1" customWidth="1"/>
    <col min="15620" max="15625" width="10.7109375" style="12" customWidth="1"/>
    <col min="15626" max="15626" width="11.5703125" style="12" bestFit="1" customWidth="1"/>
    <col min="15627" max="15872" width="11.42578125" style="12"/>
    <col min="15873" max="15873" width="2.5703125" style="12" bestFit="1" customWidth="1"/>
    <col min="15874" max="15874" width="31.140625" style="12" bestFit="1" customWidth="1"/>
    <col min="15875" max="15875" width="11.5703125" style="12" bestFit="1" customWidth="1"/>
    <col min="15876" max="15881" width="10.7109375" style="12" customWidth="1"/>
    <col min="15882" max="15882" width="11.5703125" style="12" bestFit="1" customWidth="1"/>
    <col min="15883" max="16128" width="11.42578125" style="12"/>
    <col min="16129" max="16129" width="2.5703125" style="12" bestFit="1" customWidth="1"/>
    <col min="16130" max="16130" width="31.140625" style="12" bestFit="1" customWidth="1"/>
    <col min="16131" max="16131" width="11.5703125" style="12" bestFit="1" customWidth="1"/>
    <col min="16132" max="16137" width="10.7109375" style="12" customWidth="1"/>
    <col min="16138" max="16138" width="11.5703125" style="12" bestFit="1" customWidth="1"/>
    <col min="16139" max="16384" width="11.42578125" style="12"/>
  </cols>
  <sheetData>
    <row r="4" spans="1:12" x14ac:dyDescent="0.2">
      <c r="B4" s="92" t="s">
        <v>82</v>
      </c>
      <c r="C4" s="92"/>
      <c r="D4" s="92"/>
      <c r="E4" s="92"/>
      <c r="F4" s="92"/>
      <c r="G4" s="92"/>
      <c r="H4" s="92"/>
      <c r="I4" s="92"/>
      <c r="J4" s="92"/>
      <c r="K4" s="13"/>
    </row>
    <row r="5" spans="1:12" x14ac:dyDescent="0.2">
      <c r="B5" s="93" t="s">
        <v>33</v>
      </c>
      <c r="C5" s="93"/>
      <c r="D5" s="93"/>
      <c r="E5" s="93"/>
      <c r="F5" s="93"/>
      <c r="G5" s="93"/>
      <c r="H5" s="93"/>
      <c r="I5" s="93"/>
      <c r="J5" s="93"/>
      <c r="K5" s="13"/>
    </row>
    <row r="7" spans="1:12" x14ac:dyDescent="0.2">
      <c r="B7" s="14" t="s">
        <v>34</v>
      </c>
      <c r="C7" s="15" t="s">
        <v>35</v>
      </c>
      <c r="D7" s="16" t="s">
        <v>36</v>
      </c>
      <c r="E7" s="17" t="s">
        <v>37</v>
      </c>
      <c r="F7" s="17" t="s">
        <v>38</v>
      </c>
      <c r="G7" s="18" t="s">
        <v>31</v>
      </c>
      <c r="H7" s="19" t="s">
        <v>39</v>
      </c>
      <c r="I7" s="20" t="s">
        <v>40</v>
      </c>
      <c r="J7" s="21" t="s">
        <v>41</v>
      </c>
    </row>
    <row r="8" spans="1:12" x14ac:dyDescent="0.2">
      <c r="A8" s="22">
        <v>1</v>
      </c>
      <c r="B8" s="79" t="s">
        <v>43</v>
      </c>
      <c r="C8" s="80">
        <f>SUM(D8:G8)</f>
        <v>3</v>
      </c>
      <c r="D8" s="80">
        <f>1+1+1</f>
        <v>3</v>
      </c>
      <c r="E8" s="80"/>
      <c r="F8" s="80"/>
      <c r="G8" s="80"/>
      <c r="H8" s="80">
        <f>1+4+8</f>
        <v>13</v>
      </c>
      <c r="I8" s="80">
        <f>0+2+1</f>
        <v>3</v>
      </c>
      <c r="J8" s="80">
        <f>(D8*3)+E8*0+(F8*1)</f>
        <v>9</v>
      </c>
    </row>
    <row r="9" spans="1:12" x14ac:dyDescent="0.2">
      <c r="A9" s="22">
        <v>2</v>
      </c>
      <c r="B9" s="79" t="s">
        <v>52</v>
      </c>
      <c r="C9" s="80">
        <f>SUM(D9:G9)</f>
        <v>3</v>
      </c>
      <c r="D9" s="80">
        <f>1+1</f>
        <v>2</v>
      </c>
      <c r="E9" s="80">
        <f>1</f>
        <v>1</v>
      </c>
      <c r="F9" s="80"/>
      <c r="G9" s="80"/>
      <c r="H9" s="80">
        <f>0+7+8</f>
        <v>15</v>
      </c>
      <c r="I9" s="80">
        <f>1+0+1</f>
        <v>2</v>
      </c>
      <c r="J9" s="80">
        <f>(D9*3)+E9*0+(F9*1)</f>
        <v>6</v>
      </c>
    </row>
    <row r="10" spans="1:12" x14ac:dyDescent="0.2">
      <c r="A10" s="22">
        <v>3</v>
      </c>
      <c r="B10" s="24" t="s">
        <v>68</v>
      </c>
      <c r="C10" s="25">
        <f>SUM(D10:G10)</f>
        <v>3</v>
      </c>
      <c r="D10" s="25">
        <f>1</f>
        <v>1</v>
      </c>
      <c r="E10" s="25">
        <f>1+1</f>
        <v>2</v>
      </c>
      <c r="F10" s="25"/>
      <c r="G10" s="25"/>
      <c r="H10" s="25">
        <f>6+0+1</f>
        <v>7</v>
      </c>
      <c r="I10" s="25">
        <f>0+7+8</f>
        <v>15</v>
      </c>
      <c r="J10" s="25">
        <f>(D10*3)+E10*0+(F10*1)</f>
        <v>3</v>
      </c>
    </row>
    <row r="11" spans="1:12" x14ac:dyDescent="0.2">
      <c r="A11" s="22">
        <v>4</v>
      </c>
      <c r="B11" s="24" t="s">
        <v>77</v>
      </c>
      <c r="C11" s="25">
        <f>SUM(D11:G11)</f>
        <v>3</v>
      </c>
      <c r="D11" s="25"/>
      <c r="E11" s="25">
        <f>1+1+1</f>
        <v>3</v>
      </c>
      <c r="F11" s="25"/>
      <c r="G11" s="25"/>
      <c r="H11" s="25">
        <f>0+2+1</f>
        <v>3</v>
      </c>
      <c r="I11" s="25">
        <f>6+4+8</f>
        <v>18</v>
      </c>
      <c r="J11" s="25">
        <f>(D11*3)+E11*0+(F11*1)</f>
        <v>0</v>
      </c>
    </row>
    <row r="12" spans="1:12" x14ac:dyDescent="0.2">
      <c r="B12" s="29"/>
      <c r="C12" s="29"/>
      <c r="D12" s="29"/>
      <c r="E12" s="29"/>
      <c r="F12" s="29"/>
      <c r="G12" s="29"/>
      <c r="H12" s="29"/>
      <c r="I12" s="29"/>
      <c r="J12" s="29"/>
    </row>
    <row r="13" spans="1:12" x14ac:dyDescent="0.2">
      <c r="B13" s="30" t="s">
        <v>46</v>
      </c>
      <c r="C13" s="31" t="s">
        <v>35</v>
      </c>
      <c r="D13" s="32" t="s">
        <v>36</v>
      </c>
      <c r="E13" s="33" t="s">
        <v>37</v>
      </c>
      <c r="F13" s="33" t="s">
        <v>38</v>
      </c>
      <c r="G13" s="34" t="s">
        <v>31</v>
      </c>
      <c r="H13" s="35" t="s">
        <v>39</v>
      </c>
      <c r="I13" s="36" t="s">
        <v>40</v>
      </c>
      <c r="J13" s="37" t="s">
        <v>41</v>
      </c>
      <c r="L13" s="23"/>
    </row>
    <row r="14" spans="1:12" x14ac:dyDescent="0.2">
      <c r="A14" s="22">
        <v>1</v>
      </c>
      <c r="B14" s="79" t="s">
        <v>42</v>
      </c>
      <c r="C14" s="80">
        <f>SUM(D14:G14)</f>
        <v>3</v>
      </c>
      <c r="D14" s="80">
        <f>1+1</f>
        <v>2</v>
      </c>
      <c r="E14" s="80"/>
      <c r="F14" s="80">
        <f>1</f>
        <v>1</v>
      </c>
      <c r="G14" s="80"/>
      <c r="H14" s="80">
        <f>4+5+1</f>
        <v>10</v>
      </c>
      <c r="I14" s="80">
        <f>2+1+1</f>
        <v>4</v>
      </c>
      <c r="J14" s="80">
        <f>(D14*3)+E14*0+(F14*1)</f>
        <v>7</v>
      </c>
      <c r="L14" s="23"/>
    </row>
    <row r="15" spans="1:12" x14ac:dyDescent="0.2">
      <c r="A15" s="22">
        <v>2</v>
      </c>
      <c r="B15" s="79" t="s">
        <v>45</v>
      </c>
      <c r="C15" s="80">
        <f>SUM(D15:G15)</f>
        <v>3</v>
      </c>
      <c r="D15" s="80">
        <f>1+1</f>
        <v>2</v>
      </c>
      <c r="E15" s="80">
        <f>1</f>
        <v>1</v>
      </c>
      <c r="F15" s="80"/>
      <c r="G15" s="80"/>
      <c r="H15" s="80">
        <f>2+5+4</f>
        <v>11</v>
      </c>
      <c r="I15" s="80">
        <f>4+3+2</f>
        <v>9</v>
      </c>
      <c r="J15" s="80">
        <f>(D15*3)+E15*0+(F15*1)</f>
        <v>6</v>
      </c>
      <c r="L15" s="23"/>
    </row>
    <row r="16" spans="1:12" x14ac:dyDescent="0.2">
      <c r="A16" s="22">
        <v>3</v>
      </c>
      <c r="B16" s="24" t="s">
        <v>83</v>
      </c>
      <c r="C16" s="25">
        <f>SUM(D16:G16)</f>
        <v>3</v>
      </c>
      <c r="D16" s="25">
        <f>1</f>
        <v>1</v>
      </c>
      <c r="E16" s="25">
        <f>1</f>
        <v>1</v>
      </c>
      <c r="F16" s="25">
        <f>1</f>
        <v>1</v>
      </c>
      <c r="G16" s="25"/>
      <c r="H16" s="25">
        <f>3+3+1</f>
        <v>7</v>
      </c>
      <c r="I16" s="25">
        <f>0+5+1</f>
        <v>6</v>
      </c>
      <c r="J16" s="25">
        <f>(D16*3)+E16*0+(F16*1)</f>
        <v>4</v>
      </c>
    </row>
    <row r="17" spans="1:12" x14ac:dyDescent="0.2">
      <c r="A17" s="22">
        <v>4</v>
      </c>
      <c r="B17" s="24" t="s">
        <v>50</v>
      </c>
      <c r="C17" s="25">
        <f>SUM(D17:G17)</f>
        <v>3</v>
      </c>
      <c r="D17" s="25"/>
      <c r="E17" s="25">
        <f>1+1</f>
        <v>2</v>
      </c>
      <c r="F17" s="25"/>
      <c r="G17" s="25">
        <f>1</f>
        <v>1</v>
      </c>
      <c r="H17" s="25">
        <f>0+1+2</f>
        <v>3</v>
      </c>
      <c r="I17" s="25">
        <f>3+5+4</f>
        <v>12</v>
      </c>
      <c r="J17" s="25">
        <f>(D17*3)+E17*0+(F17*1)</f>
        <v>0</v>
      </c>
    </row>
    <row r="18" spans="1:12" x14ac:dyDescent="0.2">
      <c r="B18" s="29"/>
      <c r="C18" s="29"/>
      <c r="D18" s="29"/>
      <c r="E18" s="29"/>
      <c r="F18" s="29"/>
      <c r="G18" s="29"/>
      <c r="H18" s="29"/>
      <c r="I18" s="29"/>
      <c r="J18" s="29"/>
    </row>
    <row r="19" spans="1:12" x14ac:dyDescent="0.2">
      <c r="B19" s="30" t="s">
        <v>51</v>
      </c>
      <c r="C19" s="31" t="s">
        <v>35</v>
      </c>
      <c r="D19" s="32" t="s">
        <v>36</v>
      </c>
      <c r="E19" s="33" t="s">
        <v>37</v>
      </c>
      <c r="F19" s="33" t="s">
        <v>38</v>
      </c>
      <c r="G19" s="34" t="s">
        <v>31</v>
      </c>
      <c r="H19" s="35" t="s">
        <v>39</v>
      </c>
      <c r="I19" s="36" t="s">
        <v>40</v>
      </c>
      <c r="J19" s="37" t="s">
        <v>41</v>
      </c>
    </row>
    <row r="20" spans="1:12" x14ac:dyDescent="0.2">
      <c r="A20" s="22">
        <v>1</v>
      </c>
      <c r="B20" s="79" t="s">
        <v>72</v>
      </c>
      <c r="C20" s="80">
        <f>SUM(D20:G20)</f>
        <v>3</v>
      </c>
      <c r="D20" s="80">
        <f>1+1+1</f>
        <v>3</v>
      </c>
      <c r="E20" s="80"/>
      <c r="F20" s="80"/>
      <c r="G20" s="80"/>
      <c r="H20" s="80">
        <f>6+5+4</f>
        <v>15</v>
      </c>
      <c r="I20" s="80">
        <f>1+0+1</f>
        <v>2</v>
      </c>
      <c r="J20" s="80">
        <f>(D20*3)+E20*0+(F20*1)</f>
        <v>9</v>
      </c>
    </row>
    <row r="21" spans="1:12" x14ac:dyDescent="0.2">
      <c r="A21" s="22">
        <v>2</v>
      </c>
      <c r="B21" s="79" t="s">
        <v>49</v>
      </c>
      <c r="C21" s="80">
        <f>SUM(D21:G21)</f>
        <v>3</v>
      </c>
      <c r="D21" s="80">
        <f>1+1</f>
        <v>2</v>
      </c>
      <c r="E21" s="80">
        <f>1</f>
        <v>1</v>
      </c>
      <c r="F21" s="80"/>
      <c r="G21" s="80"/>
      <c r="H21" s="80">
        <f>1+4+5</f>
        <v>10</v>
      </c>
      <c r="I21" s="80">
        <f>6+2+3</f>
        <v>11</v>
      </c>
      <c r="J21" s="80">
        <f>(D21*3)+E21*0+(F21*1)</f>
        <v>6</v>
      </c>
    </row>
    <row r="22" spans="1:12" x14ac:dyDescent="0.2">
      <c r="A22" s="22">
        <v>3</v>
      </c>
      <c r="B22" s="24" t="s">
        <v>47</v>
      </c>
      <c r="C22" s="25">
        <f>SUM(D22:G22)</f>
        <v>3</v>
      </c>
      <c r="D22" s="25">
        <f>1</f>
        <v>1</v>
      </c>
      <c r="E22" s="25">
        <f>1+1</f>
        <v>2</v>
      </c>
      <c r="F22" s="25"/>
      <c r="G22" s="25"/>
      <c r="H22" s="25">
        <f>4+2+1</f>
        <v>7</v>
      </c>
      <c r="I22" s="25">
        <f>2+4+4</f>
        <v>10</v>
      </c>
      <c r="J22" s="25">
        <f>(D22*3)+E22*0+(F22*1)</f>
        <v>3</v>
      </c>
    </row>
    <row r="23" spans="1:12" x14ac:dyDescent="0.2">
      <c r="A23" s="22">
        <v>4</v>
      </c>
      <c r="B23" s="24" t="s">
        <v>59</v>
      </c>
      <c r="C23" s="25">
        <f>SUM(D23:G23)</f>
        <v>3</v>
      </c>
      <c r="D23" s="25"/>
      <c r="E23" s="25">
        <f>1+1+1</f>
        <v>3</v>
      </c>
      <c r="F23" s="25"/>
      <c r="G23" s="25"/>
      <c r="H23" s="25">
        <f>2+0+3</f>
        <v>5</v>
      </c>
      <c r="I23" s="25">
        <f>4+5+5</f>
        <v>14</v>
      </c>
      <c r="J23" s="25">
        <f>(D23*3)+E23*0+(F23*1)</f>
        <v>0</v>
      </c>
    </row>
    <row r="24" spans="1:12" x14ac:dyDescent="0.2">
      <c r="B24" s="38"/>
      <c r="C24" s="39"/>
      <c r="D24" s="39"/>
      <c r="E24" s="39"/>
      <c r="F24" s="39"/>
      <c r="G24" s="39"/>
      <c r="H24" s="39"/>
      <c r="I24" s="39"/>
      <c r="J24" s="39"/>
    </row>
    <row r="25" spans="1:12" x14ac:dyDescent="0.2">
      <c r="B25" s="30" t="s">
        <v>53</v>
      </c>
      <c r="C25" s="31" t="s">
        <v>35</v>
      </c>
      <c r="D25" s="32" t="s">
        <v>36</v>
      </c>
      <c r="E25" s="33" t="s">
        <v>37</v>
      </c>
      <c r="F25" s="33" t="s">
        <v>38</v>
      </c>
      <c r="G25" s="34" t="s">
        <v>31</v>
      </c>
      <c r="H25" s="35" t="s">
        <v>39</v>
      </c>
      <c r="I25" s="36" t="s">
        <v>40</v>
      </c>
      <c r="J25" s="37" t="s">
        <v>41</v>
      </c>
    </row>
    <row r="26" spans="1:12" x14ac:dyDescent="0.2">
      <c r="A26" s="22">
        <v>1</v>
      </c>
      <c r="B26" s="79" t="s">
        <v>69</v>
      </c>
      <c r="C26" s="80">
        <f>SUM(D26:G26)</f>
        <v>3</v>
      </c>
      <c r="D26" s="80">
        <f>1+1+1</f>
        <v>3</v>
      </c>
      <c r="E26" s="80"/>
      <c r="F26" s="80"/>
      <c r="G26" s="80"/>
      <c r="H26" s="80">
        <f>5+2+6</f>
        <v>13</v>
      </c>
      <c r="I26" s="80">
        <f>2+1</f>
        <v>3</v>
      </c>
      <c r="J26" s="80">
        <f>(D26*3)+E26*0+(F26*1)</f>
        <v>9</v>
      </c>
    </row>
    <row r="27" spans="1:12" x14ac:dyDescent="0.2">
      <c r="A27" s="22">
        <v>2</v>
      </c>
      <c r="B27" s="79" t="s">
        <v>44</v>
      </c>
      <c r="C27" s="80">
        <f>SUM(D27:G27)</f>
        <v>3</v>
      </c>
      <c r="D27" s="80">
        <f>1+1</f>
        <v>2</v>
      </c>
      <c r="E27" s="80">
        <f>1</f>
        <v>1</v>
      </c>
      <c r="F27" s="80"/>
      <c r="G27" s="80"/>
      <c r="H27" s="80">
        <f>6+1+3</f>
        <v>10</v>
      </c>
      <c r="I27" s="80">
        <f>0+2+1</f>
        <v>3</v>
      </c>
      <c r="J27" s="80">
        <f>(D27*3)+E27*0+(F27*1)</f>
        <v>6</v>
      </c>
      <c r="L27" s="12" t="s">
        <v>55</v>
      </c>
    </row>
    <row r="28" spans="1:12" x14ac:dyDescent="0.2">
      <c r="A28" s="22">
        <v>3</v>
      </c>
      <c r="B28" s="24" t="s">
        <v>48</v>
      </c>
      <c r="C28" s="25">
        <f>SUM(D28:G28)</f>
        <v>3</v>
      </c>
      <c r="D28" s="25">
        <f>1</f>
        <v>1</v>
      </c>
      <c r="E28" s="25">
        <f>1+1</f>
        <v>2</v>
      </c>
      <c r="F28" s="25"/>
      <c r="G28" s="25"/>
      <c r="H28" s="25">
        <f>2+5+1</f>
        <v>8</v>
      </c>
      <c r="I28" s="25">
        <f>5+2+3</f>
        <v>10</v>
      </c>
      <c r="J28" s="25">
        <f>(D28*3)+E28*0+(F28*1)</f>
        <v>3</v>
      </c>
    </row>
    <row r="29" spans="1:12" x14ac:dyDescent="0.2">
      <c r="A29" s="22">
        <v>4</v>
      </c>
      <c r="B29" s="24" t="s">
        <v>54</v>
      </c>
      <c r="C29" s="25">
        <f>SUM(D29:G29)</f>
        <v>3</v>
      </c>
      <c r="D29" s="25"/>
      <c r="E29" s="25">
        <f>1+1+1</f>
        <v>3</v>
      </c>
      <c r="F29" s="25"/>
      <c r="G29" s="25"/>
      <c r="H29" s="25">
        <f>0+2</f>
        <v>2</v>
      </c>
      <c r="I29" s="25">
        <f>6+5</f>
        <v>11</v>
      </c>
      <c r="J29" s="25">
        <f>(D29*3)+E29*0+(F29*1)</f>
        <v>0</v>
      </c>
    </row>
  </sheetData>
  <sortState ref="B20:J23">
    <sortCondition descending="1" ref="J20:J23"/>
  </sortState>
  <mergeCells count="2">
    <mergeCell ref="B4:J4"/>
    <mergeCell ref="B5:J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7"/>
  <sheetViews>
    <sheetView workbookViewId="0">
      <selection activeCell="B15" sqref="B15:J15"/>
    </sheetView>
  </sheetViews>
  <sheetFormatPr baseColWidth="10" defaultRowHeight="15" x14ac:dyDescent="0.2"/>
  <cols>
    <col min="1" max="1" width="2" style="40" bestFit="1" customWidth="1"/>
    <col min="2" max="2" width="31.140625" style="12" bestFit="1" customWidth="1"/>
    <col min="3" max="3" width="11.42578125" style="12"/>
    <col min="4" max="9" width="10.7109375" style="12" customWidth="1"/>
    <col min="10" max="256" width="11.42578125" style="12"/>
    <col min="257" max="257" width="2" style="12" bestFit="1" customWidth="1"/>
    <col min="258" max="258" width="31.140625" style="12" bestFit="1" customWidth="1"/>
    <col min="259" max="259" width="11.42578125" style="12"/>
    <col min="260" max="265" width="10.7109375" style="12" customWidth="1"/>
    <col min="266" max="512" width="11.42578125" style="12"/>
    <col min="513" max="513" width="2" style="12" bestFit="1" customWidth="1"/>
    <col min="514" max="514" width="31.140625" style="12" bestFit="1" customWidth="1"/>
    <col min="515" max="515" width="11.42578125" style="12"/>
    <col min="516" max="521" width="10.7109375" style="12" customWidth="1"/>
    <col min="522" max="768" width="11.42578125" style="12"/>
    <col min="769" max="769" width="2" style="12" bestFit="1" customWidth="1"/>
    <col min="770" max="770" width="31.140625" style="12" bestFit="1" customWidth="1"/>
    <col min="771" max="771" width="11.42578125" style="12"/>
    <col min="772" max="777" width="10.7109375" style="12" customWidth="1"/>
    <col min="778" max="1024" width="11.42578125" style="12"/>
    <col min="1025" max="1025" width="2" style="12" bestFit="1" customWidth="1"/>
    <col min="1026" max="1026" width="31.140625" style="12" bestFit="1" customWidth="1"/>
    <col min="1027" max="1027" width="11.42578125" style="12"/>
    <col min="1028" max="1033" width="10.7109375" style="12" customWidth="1"/>
    <col min="1034" max="1280" width="11.42578125" style="12"/>
    <col min="1281" max="1281" width="2" style="12" bestFit="1" customWidth="1"/>
    <col min="1282" max="1282" width="31.140625" style="12" bestFit="1" customWidth="1"/>
    <col min="1283" max="1283" width="11.42578125" style="12"/>
    <col min="1284" max="1289" width="10.7109375" style="12" customWidth="1"/>
    <col min="1290" max="1536" width="11.42578125" style="12"/>
    <col min="1537" max="1537" width="2" style="12" bestFit="1" customWidth="1"/>
    <col min="1538" max="1538" width="31.140625" style="12" bestFit="1" customWidth="1"/>
    <col min="1539" max="1539" width="11.42578125" style="12"/>
    <col min="1540" max="1545" width="10.7109375" style="12" customWidth="1"/>
    <col min="1546" max="1792" width="11.42578125" style="12"/>
    <col min="1793" max="1793" width="2" style="12" bestFit="1" customWidth="1"/>
    <col min="1794" max="1794" width="31.140625" style="12" bestFit="1" customWidth="1"/>
    <col min="1795" max="1795" width="11.42578125" style="12"/>
    <col min="1796" max="1801" width="10.7109375" style="12" customWidth="1"/>
    <col min="1802" max="2048" width="11.42578125" style="12"/>
    <col min="2049" max="2049" width="2" style="12" bestFit="1" customWidth="1"/>
    <col min="2050" max="2050" width="31.140625" style="12" bestFit="1" customWidth="1"/>
    <col min="2051" max="2051" width="11.42578125" style="12"/>
    <col min="2052" max="2057" width="10.7109375" style="12" customWidth="1"/>
    <col min="2058" max="2304" width="11.42578125" style="12"/>
    <col min="2305" max="2305" width="2" style="12" bestFit="1" customWidth="1"/>
    <col min="2306" max="2306" width="31.140625" style="12" bestFit="1" customWidth="1"/>
    <col min="2307" max="2307" width="11.42578125" style="12"/>
    <col min="2308" max="2313" width="10.7109375" style="12" customWidth="1"/>
    <col min="2314" max="2560" width="11.42578125" style="12"/>
    <col min="2561" max="2561" width="2" style="12" bestFit="1" customWidth="1"/>
    <col min="2562" max="2562" width="31.140625" style="12" bestFit="1" customWidth="1"/>
    <col min="2563" max="2563" width="11.42578125" style="12"/>
    <col min="2564" max="2569" width="10.7109375" style="12" customWidth="1"/>
    <col min="2570" max="2816" width="11.42578125" style="12"/>
    <col min="2817" max="2817" width="2" style="12" bestFit="1" customWidth="1"/>
    <col min="2818" max="2818" width="31.140625" style="12" bestFit="1" customWidth="1"/>
    <col min="2819" max="2819" width="11.42578125" style="12"/>
    <col min="2820" max="2825" width="10.7109375" style="12" customWidth="1"/>
    <col min="2826" max="3072" width="11.42578125" style="12"/>
    <col min="3073" max="3073" width="2" style="12" bestFit="1" customWidth="1"/>
    <col min="3074" max="3074" width="31.140625" style="12" bestFit="1" customWidth="1"/>
    <col min="3075" max="3075" width="11.42578125" style="12"/>
    <col min="3076" max="3081" width="10.7109375" style="12" customWidth="1"/>
    <col min="3082" max="3328" width="11.42578125" style="12"/>
    <col min="3329" max="3329" width="2" style="12" bestFit="1" customWidth="1"/>
    <col min="3330" max="3330" width="31.140625" style="12" bestFit="1" customWidth="1"/>
    <col min="3331" max="3331" width="11.42578125" style="12"/>
    <col min="3332" max="3337" width="10.7109375" style="12" customWidth="1"/>
    <col min="3338" max="3584" width="11.42578125" style="12"/>
    <col min="3585" max="3585" width="2" style="12" bestFit="1" customWidth="1"/>
    <col min="3586" max="3586" width="31.140625" style="12" bestFit="1" customWidth="1"/>
    <col min="3587" max="3587" width="11.42578125" style="12"/>
    <col min="3588" max="3593" width="10.7109375" style="12" customWidth="1"/>
    <col min="3594" max="3840" width="11.42578125" style="12"/>
    <col min="3841" max="3841" width="2" style="12" bestFit="1" customWidth="1"/>
    <col min="3842" max="3842" width="31.140625" style="12" bestFit="1" customWidth="1"/>
    <col min="3843" max="3843" width="11.42578125" style="12"/>
    <col min="3844" max="3849" width="10.7109375" style="12" customWidth="1"/>
    <col min="3850" max="4096" width="11.42578125" style="12"/>
    <col min="4097" max="4097" width="2" style="12" bestFit="1" customWidth="1"/>
    <col min="4098" max="4098" width="31.140625" style="12" bestFit="1" customWidth="1"/>
    <col min="4099" max="4099" width="11.42578125" style="12"/>
    <col min="4100" max="4105" width="10.7109375" style="12" customWidth="1"/>
    <col min="4106" max="4352" width="11.42578125" style="12"/>
    <col min="4353" max="4353" width="2" style="12" bestFit="1" customWidth="1"/>
    <col min="4354" max="4354" width="31.140625" style="12" bestFit="1" customWidth="1"/>
    <col min="4355" max="4355" width="11.42578125" style="12"/>
    <col min="4356" max="4361" width="10.7109375" style="12" customWidth="1"/>
    <col min="4362" max="4608" width="11.42578125" style="12"/>
    <col min="4609" max="4609" width="2" style="12" bestFit="1" customWidth="1"/>
    <col min="4610" max="4610" width="31.140625" style="12" bestFit="1" customWidth="1"/>
    <col min="4611" max="4611" width="11.42578125" style="12"/>
    <col min="4612" max="4617" width="10.7109375" style="12" customWidth="1"/>
    <col min="4618" max="4864" width="11.42578125" style="12"/>
    <col min="4865" max="4865" width="2" style="12" bestFit="1" customWidth="1"/>
    <col min="4866" max="4866" width="31.140625" style="12" bestFit="1" customWidth="1"/>
    <col min="4867" max="4867" width="11.42578125" style="12"/>
    <col min="4868" max="4873" width="10.7109375" style="12" customWidth="1"/>
    <col min="4874" max="5120" width="11.42578125" style="12"/>
    <col min="5121" max="5121" width="2" style="12" bestFit="1" customWidth="1"/>
    <col min="5122" max="5122" width="31.140625" style="12" bestFit="1" customWidth="1"/>
    <col min="5123" max="5123" width="11.42578125" style="12"/>
    <col min="5124" max="5129" width="10.7109375" style="12" customWidth="1"/>
    <col min="5130" max="5376" width="11.42578125" style="12"/>
    <col min="5377" max="5377" width="2" style="12" bestFit="1" customWidth="1"/>
    <col min="5378" max="5378" width="31.140625" style="12" bestFit="1" customWidth="1"/>
    <col min="5379" max="5379" width="11.42578125" style="12"/>
    <col min="5380" max="5385" width="10.7109375" style="12" customWidth="1"/>
    <col min="5386" max="5632" width="11.42578125" style="12"/>
    <col min="5633" max="5633" width="2" style="12" bestFit="1" customWidth="1"/>
    <col min="5634" max="5634" width="31.140625" style="12" bestFit="1" customWidth="1"/>
    <col min="5635" max="5635" width="11.42578125" style="12"/>
    <col min="5636" max="5641" width="10.7109375" style="12" customWidth="1"/>
    <col min="5642" max="5888" width="11.42578125" style="12"/>
    <col min="5889" max="5889" width="2" style="12" bestFit="1" customWidth="1"/>
    <col min="5890" max="5890" width="31.140625" style="12" bestFit="1" customWidth="1"/>
    <col min="5891" max="5891" width="11.42578125" style="12"/>
    <col min="5892" max="5897" width="10.7109375" style="12" customWidth="1"/>
    <col min="5898" max="6144" width="11.42578125" style="12"/>
    <col min="6145" max="6145" width="2" style="12" bestFit="1" customWidth="1"/>
    <col min="6146" max="6146" width="31.140625" style="12" bestFit="1" customWidth="1"/>
    <col min="6147" max="6147" width="11.42578125" style="12"/>
    <col min="6148" max="6153" width="10.7109375" style="12" customWidth="1"/>
    <col min="6154" max="6400" width="11.42578125" style="12"/>
    <col min="6401" max="6401" width="2" style="12" bestFit="1" customWidth="1"/>
    <col min="6402" max="6402" width="31.140625" style="12" bestFit="1" customWidth="1"/>
    <col min="6403" max="6403" width="11.42578125" style="12"/>
    <col min="6404" max="6409" width="10.7109375" style="12" customWidth="1"/>
    <col min="6410" max="6656" width="11.42578125" style="12"/>
    <col min="6657" max="6657" width="2" style="12" bestFit="1" customWidth="1"/>
    <col min="6658" max="6658" width="31.140625" style="12" bestFit="1" customWidth="1"/>
    <col min="6659" max="6659" width="11.42578125" style="12"/>
    <col min="6660" max="6665" width="10.7109375" style="12" customWidth="1"/>
    <col min="6666" max="6912" width="11.42578125" style="12"/>
    <col min="6913" max="6913" width="2" style="12" bestFit="1" customWidth="1"/>
    <col min="6914" max="6914" width="31.140625" style="12" bestFit="1" customWidth="1"/>
    <col min="6915" max="6915" width="11.42578125" style="12"/>
    <col min="6916" max="6921" width="10.7109375" style="12" customWidth="1"/>
    <col min="6922" max="7168" width="11.42578125" style="12"/>
    <col min="7169" max="7169" width="2" style="12" bestFit="1" customWidth="1"/>
    <col min="7170" max="7170" width="31.140625" style="12" bestFit="1" customWidth="1"/>
    <col min="7171" max="7171" width="11.42578125" style="12"/>
    <col min="7172" max="7177" width="10.7109375" style="12" customWidth="1"/>
    <col min="7178" max="7424" width="11.42578125" style="12"/>
    <col min="7425" max="7425" width="2" style="12" bestFit="1" customWidth="1"/>
    <col min="7426" max="7426" width="31.140625" style="12" bestFit="1" customWidth="1"/>
    <col min="7427" max="7427" width="11.42578125" style="12"/>
    <col min="7428" max="7433" width="10.7109375" style="12" customWidth="1"/>
    <col min="7434" max="7680" width="11.42578125" style="12"/>
    <col min="7681" max="7681" width="2" style="12" bestFit="1" customWidth="1"/>
    <col min="7682" max="7682" width="31.140625" style="12" bestFit="1" customWidth="1"/>
    <col min="7683" max="7683" width="11.42578125" style="12"/>
    <col min="7684" max="7689" width="10.7109375" style="12" customWidth="1"/>
    <col min="7690" max="7936" width="11.42578125" style="12"/>
    <col min="7937" max="7937" width="2" style="12" bestFit="1" customWidth="1"/>
    <col min="7938" max="7938" width="31.140625" style="12" bestFit="1" customWidth="1"/>
    <col min="7939" max="7939" width="11.42578125" style="12"/>
    <col min="7940" max="7945" width="10.7109375" style="12" customWidth="1"/>
    <col min="7946" max="8192" width="11.42578125" style="12"/>
    <col min="8193" max="8193" width="2" style="12" bestFit="1" customWidth="1"/>
    <col min="8194" max="8194" width="31.140625" style="12" bestFit="1" customWidth="1"/>
    <col min="8195" max="8195" width="11.42578125" style="12"/>
    <col min="8196" max="8201" width="10.7109375" style="12" customWidth="1"/>
    <col min="8202" max="8448" width="11.42578125" style="12"/>
    <col min="8449" max="8449" width="2" style="12" bestFit="1" customWidth="1"/>
    <col min="8450" max="8450" width="31.140625" style="12" bestFit="1" customWidth="1"/>
    <col min="8451" max="8451" width="11.42578125" style="12"/>
    <col min="8452" max="8457" width="10.7109375" style="12" customWidth="1"/>
    <col min="8458" max="8704" width="11.42578125" style="12"/>
    <col min="8705" max="8705" width="2" style="12" bestFit="1" customWidth="1"/>
    <col min="8706" max="8706" width="31.140625" style="12" bestFit="1" customWidth="1"/>
    <col min="8707" max="8707" width="11.42578125" style="12"/>
    <col min="8708" max="8713" width="10.7109375" style="12" customWidth="1"/>
    <col min="8714" max="8960" width="11.42578125" style="12"/>
    <col min="8961" max="8961" width="2" style="12" bestFit="1" customWidth="1"/>
    <col min="8962" max="8962" width="31.140625" style="12" bestFit="1" customWidth="1"/>
    <col min="8963" max="8963" width="11.42578125" style="12"/>
    <col min="8964" max="8969" width="10.7109375" style="12" customWidth="1"/>
    <col min="8970" max="9216" width="11.42578125" style="12"/>
    <col min="9217" max="9217" width="2" style="12" bestFit="1" customWidth="1"/>
    <col min="9218" max="9218" width="31.140625" style="12" bestFit="1" customWidth="1"/>
    <col min="9219" max="9219" width="11.42578125" style="12"/>
    <col min="9220" max="9225" width="10.7109375" style="12" customWidth="1"/>
    <col min="9226" max="9472" width="11.42578125" style="12"/>
    <col min="9473" max="9473" width="2" style="12" bestFit="1" customWidth="1"/>
    <col min="9474" max="9474" width="31.140625" style="12" bestFit="1" customWidth="1"/>
    <col min="9475" max="9475" width="11.42578125" style="12"/>
    <col min="9476" max="9481" width="10.7109375" style="12" customWidth="1"/>
    <col min="9482" max="9728" width="11.42578125" style="12"/>
    <col min="9729" max="9729" width="2" style="12" bestFit="1" customWidth="1"/>
    <col min="9730" max="9730" width="31.140625" style="12" bestFit="1" customWidth="1"/>
    <col min="9731" max="9731" width="11.42578125" style="12"/>
    <col min="9732" max="9737" width="10.7109375" style="12" customWidth="1"/>
    <col min="9738" max="9984" width="11.42578125" style="12"/>
    <col min="9985" max="9985" width="2" style="12" bestFit="1" customWidth="1"/>
    <col min="9986" max="9986" width="31.140625" style="12" bestFit="1" customWidth="1"/>
    <col min="9987" max="9987" width="11.42578125" style="12"/>
    <col min="9988" max="9993" width="10.7109375" style="12" customWidth="1"/>
    <col min="9994" max="10240" width="11.42578125" style="12"/>
    <col min="10241" max="10241" width="2" style="12" bestFit="1" customWidth="1"/>
    <col min="10242" max="10242" width="31.140625" style="12" bestFit="1" customWidth="1"/>
    <col min="10243" max="10243" width="11.42578125" style="12"/>
    <col min="10244" max="10249" width="10.7109375" style="12" customWidth="1"/>
    <col min="10250" max="10496" width="11.42578125" style="12"/>
    <col min="10497" max="10497" width="2" style="12" bestFit="1" customWidth="1"/>
    <col min="10498" max="10498" width="31.140625" style="12" bestFit="1" customWidth="1"/>
    <col min="10499" max="10499" width="11.42578125" style="12"/>
    <col min="10500" max="10505" width="10.7109375" style="12" customWidth="1"/>
    <col min="10506" max="10752" width="11.42578125" style="12"/>
    <col min="10753" max="10753" width="2" style="12" bestFit="1" customWidth="1"/>
    <col min="10754" max="10754" width="31.140625" style="12" bestFit="1" customWidth="1"/>
    <col min="10755" max="10755" width="11.42578125" style="12"/>
    <col min="10756" max="10761" width="10.7109375" style="12" customWidth="1"/>
    <col min="10762" max="11008" width="11.42578125" style="12"/>
    <col min="11009" max="11009" width="2" style="12" bestFit="1" customWidth="1"/>
    <col min="11010" max="11010" width="31.140625" style="12" bestFit="1" customWidth="1"/>
    <col min="11011" max="11011" width="11.42578125" style="12"/>
    <col min="11012" max="11017" width="10.7109375" style="12" customWidth="1"/>
    <col min="11018" max="11264" width="11.42578125" style="12"/>
    <col min="11265" max="11265" width="2" style="12" bestFit="1" customWidth="1"/>
    <col min="11266" max="11266" width="31.140625" style="12" bestFit="1" customWidth="1"/>
    <col min="11267" max="11267" width="11.42578125" style="12"/>
    <col min="11268" max="11273" width="10.7109375" style="12" customWidth="1"/>
    <col min="11274" max="11520" width="11.42578125" style="12"/>
    <col min="11521" max="11521" width="2" style="12" bestFit="1" customWidth="1"/>
    <col min="11522" max="11522" width="31.140625" style="12" bestFit="1" customWidth="1"/>
    <col min="11523" max="11523" width="11.42578125" style="12"/>
    <col min="11524" max="11529" width="10.7109375" style="12" customWidth="1"/>
    <col min="11530" max="11776" width="11.42578125" style="12"/>
    <col min="11777" max="11777" width="2" style="12" bestFit="1" customWidth="1"/>
    <col min="11778" max="11778" width="31.140625" style="12" bestFit="1" customWidth="1"/>
    <col min="11779" max="11779" width="11.42578125" style="12"/>
    <col min="11780" max="11785" width="10.7109375" style="12" customWidth="1"/>
    <col min="11786" max="12032" width="11.42578125" style="12"/>
    <col min="12033" max="12033" width="2" style="12" bestFit="1" customWidth="1"/>
    <col min="12034" max="12034" width="31.140625" style="12" bestFit="1" customWidth="1"/>
    <col min="12035" max="12035" width="11.42578125" style="12"/>
    <col min="12036" max="12041" width="10.7109375" style="12" customWidth="1"/>
    <col min="12042" max="12288" width="11.42578125" style="12"/>
    <col min="12289" max="12289" width="2" style="12" bestFit="1" customWidth="1"/>
    <col min="12290" max="12290" width="31.140625" style="12" bestFit="1" customWidth="1"/>
    <col min="12291" max="12291" width="11.42578125" style="12"/>
    <col min="12292" max="12297" width="10.7109375" style="12" customWidth="1"/>
    <col min="12298" max="12544" width="11.42578125" style="12"/>
    <col min="12545" max="12545" width="2" style="12" bestFit="1" customWidth="1"/>
    <col min="12546" max="12546" width="31.140625" style="12" bestFit="1" customWidth="1"/>
    <col min="12547" max="12547" width="11.42578125" style="12"/>
    <col min="12548" max="12553" width="10.7109375" style="12" customWidth="1"/>
    <col min="12554" max="12800" width="11.42578125" style="12"/>
    <col min="12801" max="12801" width="2" style="12" bestFit="1" customWidth="1"/>
    <col min="12802" max="12802" width="31.140625" style="12" bestFit="1" customWidth="1"/>
    <col min="12803" max="12803" width="11.42578125" style="12"/>
    <col min="12804" max="12809" width="10.7109375" style="12" customWidth="1"/>
    <col min="12810" max="13056" width="11.42578125" style="12"/>
    <col min="13057" max="13057" width="2" style="12" bestFit="1" customWidth="1"/>
    <col min="13058" max="13058" width="31.140625" style="12" bestFit="1" customWidth="1"/>
    <col min="13059" max="13059" width="11.42578125" style="12"/>
    <col min="13060" max="13065" width="10.7109375" style="12" customWidth="1"/>
    <col min="13066" max="13312" width="11.42578125" style="12"/>
    <col min="13313" max="13313" width="2" style="12" bestFit="1" customWidth="1"/>
    <col min="13314" max="13314" width="31.140625" style="12" bestFit="1" customWidth="1"/>
    <col min="13315" max="13315" width="11.42578125" style="12"/>
    <col min="13316" max="13321" width="10.7109375" style="12" customWidth="1"/>
    <col min="13322" max="13568" width="11.42578125" style="12"/>
    <col min="13569" max="13569" width="2" style="12" bestFit="1" customWidth="1"/>
    <col min="13570" max="13570" width="31.140625" style="12" bestFit="1" customWidth="1"/>
    <col min="13571" max="13571" width="11.42578125" style="12"/>
    <col min="13572" max="13577" width="10.7109375" style="12" customWidth="1"/>
    <col min="13578" max="13824" width="11.42578125" style="12"/>
    <col min="13825" max="13825" width="2" style="12" bestFit="1" customWidth="1"/>
    <col min="13826" max="13826" width="31.140625" style="12" bestFit="1" customWidth="1"/>
    <col min="13827" max="13827" width="11.42578125" style="12"/>
    <col min="13828" max="13833" width="10.7109375" style="12" customWidth="1"/>
    <col min="13834" max="14080" width="11.42578125" style="12"/>
    <col min="14081" max="14081" width="2" style="12" bestFit="1" customWidth="1"/>
    <col min="14082" max="14082" width="31.140625" style="12" bestFit="1" customWidth="1"/>
    <col min="14083" max="14083" width="11.42578125" style="12"/>
    <col min="14084" max="14089" width="10.7109375" style="12" customWidth="1"/>
    <col min="14090" max="14336" width="11.42578125" style="12"/>
    <col min="14337" max="14337" width="2" style="12" bestFit="1" customWidth="1"/>
    <col min="14338" max="14338" width="31.140625" style="12" bestFit="1" customWidth="1"/>
    <col min="14339" max="14339" width="11.42578125" style="12"/>
    <col min="14340" max="14345" width="10.7109375" style="12" customWidth="1"/>
    <col min="14346" max="14592" width="11.42578125" style="12"/>
    <col min="14593" max="14593" width="2" style="12" bestFit="1" customWidth="1"/>
    <col min="14594" max="14594" width="31.140625" style="12" bestFit="1" customWidth="1"/>
    <col min="14595" max="14595" width="11.42578125" style="12"/>
    <col min="14596" max="14601" width="10.7109375" style="12" customWidth="1"/>
    <col min="14602" max="14848" width="11.42578125" style="12"/>
    <col min="14849" max="14849" width="2" style="12" bestFit="1" customWidth="1"/>
    <col min="14850" max="14850" width="31.140625" style="12" bestFit="1" customWidth="1"/>
    <col min="14851" max="14851" width="11.42578125" style="12"/>
    <col min="14852" max="14857" width="10.7109375" style="12" customWidth="1"/>
    <col min="14858" max="15104" width="11.42578125" style="12"/>
    <col min="15105" max="15105" width="2" style="12" bestFit="1" customWidth="1"/>
    <col min="15106" max="15106" width="31.140625" style="12" bestFit="1" customWidth="1"/>
    <col min="15107" max="15107" width="11.42578125" style="12"/>
    <col min="15108" max="15113" width="10.7109375" style="12" customWidth="1"/>
    <col min="15114" max="15360" width="11.42578125" style="12"/>
    <col min="15361" max="15361" width="2" style="12" bestFit="1" customWidth="1"/>
    <col min="15362" max="15362" width="31.140625" style="12" bestFit="1" customWidth="1"/>
    <col min="15363" max="15363" width="11.42578125" style="12"/>
    <col min="15364" max="15369" width="10.7109375" style="12" customWidth="1"/>
    <col min="15370" max="15616" width="11.42578125" style="12"/>
    <col min="15617" max="15617" width="2" style="12" bestFit="1" customWidth="1"/>
    <col min="15618" max="15618" width="31.140625" style="12" bestFit="1" customWidth="1"/>
    <col min="15619" max="15619" width="11.42578125" style="12"/>
    <col min="15620" max="15625" width="10.7109375" style="12" customWidth="1"/>
    <col min="15626" max="15872" width="11.42578125" style="12"/>
    <col min="15873" max="15873" width="2" style="12" bestFit="1" customWidth="1"/>
    <col min="15874" max="15874" width="31.140625" style="12" bestFit="1" customWidth="1"/>
    <col min="15875" max="15875" width="11.42578125" style="12"/>
    <col min="15876" max="15881" width="10.7109375" style="12" customWidth="1"/>
    <col min="15882" max="16128" width="11.42578125" style="12"/>
    <col min="16129" max="16129" width="2" style="12" bestFit="1" customWidth="1"/>
    <col min="16130" max="16130" width="31.140625" style="12" bestFit="1" customWidth="1"/>
    <col min="16131" max="16131" width="11.42578125" style="12"/>
    <col min="16132" max="16137" width="10.7109375" style="12" customWidth="1"/>
    <col min="16138" max="16384" width="11.42578125" style="12"/>
  </cols>
  <sheetData>
    <row r="4" spans="1:11" x14ac:dyDescent="0.2">
      <c r="B4" s="92" t="s">
        <v>82</v>
      </c>
      <c r="C4" s="92"/>
      <c r="D4" s="92"/>
      <c r="E4" s="92"/>
      <c r="F4" s="92"/>
      <c r="G4" s="92"/>
      <c r="H4" s="92"/>
      <c r="I4" s="92"/>
      <c r="J4" s="92"/>
    </row>
    <row r="5" spans="1:11" x14ac:dyDescent="0.2">
      <c r="B5" s="93" t="s">
        <v>56</v>
      </c>
      <c r="C5" s="93"/>
      <c r="D5" s="93"/>
      <c r="E5" s="93"/>
      <c r="F5" s="93"/>
      <c r="G5" s="93"/>
      <c r="H5" s="93"/>
      <c r="I5" s="93"/>
      <c r="J5" s="93"/>
    </row>
    <row r="7" spans="1:11" x14ac:dyDescent="0.2">
      <c r="B7" s="14" t="s">
        <v>34</v>
      </c>
      <c r="C7" s="15" t="s">
        <v>35</v>
      </c>
      <c r="D7" s="16" t="s">
        <v>36</v>
      </c>
      <c r="E7" s="17" t="s">
        <v>37</v>
      </c>
      <c r="F7" s="17" t="s">
        <v>38</v>
      </c>
      <c r="G7" s="18" t="s">
        <v>31</v>
      </c>
      <c r="H7" s="19" t="s">
        <v>39</v>
      </c>
      <c r="I7" s="20" t="s">
        <v>40</v>
      </c>
      <c r="J7" s="21" t="s">
        <v>41</v>
      </c>
    </row>
    <row r="8" spans="1:11" x14ac:dyDescent="0.2">
      <c r="A8" s="40">
        <v>1</v>
      </c>
      <c r="B8" s="79" t="s">
        <v>42</v>
      </c>
      <c r="C8" s="80">
        <f>SUM(D8:G8)</f>
        <v>3</v>
      </c>
      <c r="D8" s="80">
        <f>1+1+1</f>
        <v>3</v>
      </c>
      <c r="E8" s="80"/>
      <c r="F8" s="80"/>
      <c r="G8" s="80"/>
      <c r="H8" s="80">
        <f>5+7+4</f>
        <v>16</v>
      </c>
      <c r="I8" s="80">
        <f>0+0+1</f>
        <v>1</v>
      </c>
      <c r="J8" s="80">
        <f>(D8*3)+E8*0+(F8*1)</f>
        <v>9</v>
      </c>
    </row>
    <row r="9" spans="1:11" x14ac:dyDescent="0.2">
      <c r="A9" s="40">
        <v>2</v>
      </c>
      <c r="B9" s="79" t="s">
        <v>47</v>
      </c>
      <c r="C9" s="80">
        <f>SUM(D9:G9)</f>
        <v>3</v>
      </c>
      <c r="D9" s="80">
        <f>1+1</f>
        <v>2</v>
      </c>
      <c r="E9" s="80">
        <f>1</f>
        <v>1</v>
      </c>
      <c r="F9" s="80"/>
      <c r="G9" s="80"/>
      <c r="H9" s="80">
        <f>7+5+1</f>
        <v>13</v>
      </c>
      <c r="I9" s="80">
        <f>0+3+4</f>
        <v>7</v>
      </c>
      <c r="J9" s="80">
        <f>(D9*3)+E9*0+(F9*1)</f>
        <v>6</v>
      </c>
    </row>
    <row r="10" spans="1:11" x14ac:dyDescent="0.2">
      <c r="A10" s="40">
        <v>3</v>
      </c>
      <c r="B10" s="24" t="s">
        <v>72</v>
      </c>
      <c r="C10" s="25">
        <f>SUM(D10:G10)</f>
        <v>3</v>
      </c>
      <c r="D10" s="25">
        <v>1</v>
      </c>
      <c r="E10" s="25">
        <f>1+1</f>
        <v>2</v>
      </c>
      <c r="F10" s="25"/>
      <c r="G10" s="25"/>
      <c r="H10" s="25">
        <f>0+3+2</f>
        <v>5</v>
      </c>
      <c r="I10" s="25">
        <f>5+5</f>
        <v>10</v>
      </c>
      <c r="J10" s="25">
        <f>(D10*3)+E10*0+(F10*1)</f>
        <v>3</v>
      </c>
    </row>
    <row r="11" spans="1:11" x14ac:dyDescent="0.2">
      <c r="A11" s="40">
        <v>4</v>
      </c>
      <c r="B11" s="24" t="s">
        <v>59</v>
      </c>
      <c r="C11" s="25">
        <f>SUM(D11:G11)</f>
        <v>3</v>
      </c>
      <c r="D11" s="25"/>
      <c r="E11" s="25">
        <f>1+1+1</f>
        <v>3</v>
      </c>
      <c r="F11" s="25"/>
      <c r="G11" s="25"/>
      <c r="H11" s="25">
        <f>0+0</f>
        <v>0</v>
      </c>
      <c r="I11" s="25">
        <f>7+7+2</f>
        <v>16</v>
      </c>
      <c r="J11" s="25">
        <f>(D11*3)+E11*0+(F11*1)</f>
        <v>0</v>
      </c>
    </row>
    <row r="12" spans="1:11" x14ac:dyDescent="0.2">
      <c r="B12" s="29"/>
      <c r="C12" s="29"/>
      <c r="D12" s="29"/>
      <c r="E12" s="29"/>
      <c r="F12" s="29"/>
      <c r="G12" s="29"/>
      <c r="H12" s="29"/>
      <c r="I12" s="29"/>
      <c r="J12" s="29"/>
    </row>
    <row r="13" spans="1:11" x14ac:dyDescent="0.2">
      <c r="B13" s="30" t="s">
        <v>46</v>
      </c>
      <c r="C13" s="31" t="s">
        <v>35</v>
      </c>
      <c r="D13" s="16" t="s">
        <v>36</v>
      </c>
      <c r="E13" s="17" t="s">
        <v>37</v>
      </c>
      <c r="F13" s="17" t="s">
        <v>38</v>
      </c>
      <c r="G13" s="18" t="s">
        <v>31</v>
      </c>
      <c r="H13" s="19" t="s">
        <v>39</v>
      </c>
      <c r="I13" s="20" t="s">
        <v>40</v>
      </c>
      <c r="J13" s="37" t="s">
        <v>41</v>
      </c>
    </row>
    <row r="14" spans="1:11" x14ac:dyDescent="0.2">
      <c r="A14" s="40">
        <v>1</v>
      </c>
      <c r="B14" s="79" t="s">
        <v>52</v>
      </c>
      <c r="C14" s="80">
        <f>SUM(D14:G14)</f>
        <v>3</v>
      </c>
      <c r="D14" s="80">
        <f>1+1+1</f>
        <v>3</v>
      </c>
      <c r="E14" s="80"/>
      <c r="F14" s="80"/>
      <c r="G14" s="80"/>
      <c r="H14" s="80">
        <f>7+2+3</f>
        <v>12</v>
      </c>
      <c r="I14" s="80">
        <f>0+1+0</f>
        <v>1</v>
      </c>
      <c r="J14" s="80">
        <f>(D14*3)+E14*0+(F14*1)</f>
        <v>9</v>
      </c>
    </row>
    <row r="15" spans="1:11" x14ac:dyDescent="0.2">
      <c r="A15" s="40">
        <v>2</v>
      </c>
      <c r="B15" s="79" t="s">
        <v>49</v>
      </c>
      <c r="C15" s="80">
        <f>SUM(D15:G15)</f>
        <v>3</v>
      </c>
      <c r="D15" s="80">
        <f>1+1</f>
        <v>2</v>
      </c>
      <c r="E15" s="80">
        <f>1</f>
        <v>1</v>
      </c>
      <c r="F15" s="80"/>
      <c r="G15" s="80"/>
      <c r="H15" s="80">
        <f>3+1+6</f>
        <v>10</v>
      </c>
      <c r="I15" s="80">
        <f>0+2+1</f>
        <v>3</v>
      </c>
      <c r="J15" s="80">
        <f>(D15*3)+E15*0+(F15*1)</f>
        <v>6</v>
      </c>
      <c r="K15" s="41"/>
    </row>
    <row r="16" spans="1:11" x14ac:dyDescent="0.2">
      <c r="A16" s="40">
        <v>3</v>
      </c>
      <c r="B16" s="24" t="s">
        <v>54</v>
      </c>
      <c r="C16" s="25">
        <f>SUM(D16:G16)</f>
        <v>3</v>
      </c>
      <c r="D16" s="25">
        <f>1</f>
        <v>1</v>
      </c>
      <c r="E16" s="25">
        <f>1+1</f>
        <v>2</v>
      </c>
      <c r="F16" s="25"/>
      <c r="G16" s="25"/>
      <c r="H16" s="25">
        <f>0+3+1</f>
        <v>4</v>
      </c>
      <c r="I16" s="25">
        <f>7+0+6</f>
        <v>13</v>
      </c>
      <c r="J16" s="25">
        <f>(D16*3)+E16*0+(F16*1)</f>
        <v>3</v>
      </c>
    </row>
    <row r="17" spans="1:10" x14ac:dyDescent="0.2">
      <c r="A17" s="40">
        <v>4</v>
      </c>
      <c r="B17" s="24" t="s">
        <v>45</v>
      </c>
      <c r="C17" s="25">
        <f>SUM(D17:G17)</f>
        <v>3</v>
      </c>
      <c r="D17" s="25"/>
      <c r="E17" s="25"/>
      <c r="F17" s="25"/>
      <c r="G17" s="25">
        <f>1+1+1</f>
        <v>3</v>
      </c>
      <c r="H17" s="25">
        <f>0</f>
        <v>0</v>
      </c>
      <c r="I17" s="25">
        <f>3+3+3</f>
        <v>9</v>
      </c>
      <c r="J17" s="25">
        <f>(D17*3)+E17*0+(F17*1)</f>
        <v>0</v>
      </c>
    </row>
  </sheetData>
  <sortState ref="B14:J17">
    <sortCondition descending="1" ref="J14:J17"/>
  </sortState>
  <mergeCells count="2">
    <mergeCell ref="B4:J4"/>
    <mergeCell ref="B5:J5"/>
  </mergeCells>
  <pageMargins left="0.7" right="0.7" top="0.75" bottom="0.75" header="0.3" footer="0.3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D12" sqref="D12"/>
    </sheetView>
  </sheetViews>
  <sheetFormatPr baseColWidth="10" defaultColWidth="11" defaultRowHeight="15" x14ac:dyDescent="0.25"/>
  <cols>
    <col min="1" max="1" width="13.140625" style="42" customWidth="1"/>
    <col min="2" max="2" width="27.28515625" style="42" bestFit="1" customWidth="1"/>
    <col min="3" max="5" width="13.5703125" style="42" bestFit="1" customWidth="1"/>
    <col min="6" max="256" width="11" style="42"/>
    <col min="257" max="257" width="13.140625" style="42" customWidth="1"/>
    <col min="258" max="258" width="27.28515625" style="42" bestFit="1" customWidth="1"/>
    <col min="259" max="261" width="13.5703125" style="42" bestFit="1" customWidth="1"/>
    <col min="262" max="512" width="11" style="42"/>
    <col min="513" max="513" width="13.140625" style="42" customWidth="1"/>
    <col min="514" max="514" width="27.28515625" style="42" bestFit="1" customWidth="1"/>
    <col min="515" max="517" width="13.5703125" style="42" bestFit="1" customWidth="1"/>
    <col min="518" max="768" width="11" style="42"/>
    <col min="769" max="769" width="13.140625" style="42" customWidth="1"/>
    <col min="770" max="770" width="27.28515625" style="42" bestFit="1" customWidth="1"/>
    <col min="771" max="773" width="13.5703125" style="42" bestFit="1" customWidth="1"/>
    <col min="774" max="1024" width="11" style="42"/>
    <col min="1025" max="1025" width="13.140625" style="42" customWidth="1"/>
    <col min="1026" max="1026" width="27.28515625" style="42" bestFit="1" customWidth="1"/>
    <col min="1027" max="1029" width="13.5703125" style="42" bestFit="1" customWidth="1"/>
    <col min="1030" max="1280" width="11" style="42"/>
    <col min="1281" max="1281" width="13.140625" style="42" customWidth="1"/>
    <col min="1282" max="1282" width="27.28515625" style="42" bestFit="1" customWidth="1"/>
    <col min="1283" max="1285" width="13.5703125" style="42" bestFit="1" customWidth="1"/>
    <col min="1286" max="1536" width="11" style="42"/>
    <col min="1537" max="1537" width="13.140625" style="42" customWidth="1"/>
    <col min="1538" max="1538" width="27.28515625" style="42" bestFit="1" customWidth="1"/>
    <col min="1539" max="1541" width="13.5703125" style="42" bestFit="1" customWidth="1"/>
    <col min="1542" max="1792" width="11" style="42"/>
    <col min="1793" max="1793" width="13.140625" style="42" customWidth="1"/>
    <col min="1794" max="1794" width="27.28515625" style="42" bestFit="1" customWidth="1"/>
    <col min="1795" max="1797" width="13.5703125" style="42" bestFit="1" customWidth="1"/>
    <col min="1798" max="2048" width="11" style="42"/>
    <col min="2049" max="2049" width="13.140625" style="42" customWidth="1"/>
    <col min="2050" max="2050" width="27.28515625" style="42" bestFit="1" customWidth="1"/>
    <col min="2051" max="2053" width="13.5703125" style="42" bestFit="1" customWidth="1"/>
    <col min="2054" max="2304" width="11" style="42"/>
    <col min="2305" max="2305" width="13.140625" style="42" customWidth="1"/>
    <col min="2306" max="2306" width="27.28515625" style="42" bestFit="1" customWidth="1"/>
    <col min="2307" max="2309" width="13.5703125" style="42" bestFit="1" customWidth="1"/>
    <col min="2310" max="2560" width="11" style="42"/>
    <col min="2561" max="2561" width="13.140625" style="42" customWidth="1"/>
    <col min="2562" max="2562" width="27.28515625" style="42" bestFit="1" customWidth="1"/>
    <col min="2563" max="2565" width="13.5703125" style="42" bestFit="1" customWidth="1"/>
    <col min="2566" max="2816" width="11" style="42"/>
    <col min="2817" max="2817" width="13.140625" style="42" customWidth="1"/>
    <col min="2818" max="2818" width="27.28515625" style="42" bestFit="1" customWidth="1"/>
    <col min="2819" max="2821" width="13.5703125" style="42" bestFit="1" customWidth="1"/>
    <col min="2822" max="3072" width="11" style="42"/>
    <col min="3073" max="3073" width="13.140625" style="42" customWidth="1"/>
    <col min="3074" max="3074" width="27.28515625" style="42" bestFit="1" customWidth="1"/>
    <col min="3075" max="3077" width="13.5703125" style="42" bestFit="1" customWidth="1"/>
    <col min="3078" max="3328" width="11" style="42"/>
    <col min="3329" max="3329" width="13.140625" style="42" customWidth="1"/>
    <col min="3330" max="3330" width="27.28515625" style="42" bestFit="1" customWidth="1"/>
    <col min="3331" max="3333" width="13.5703125" style="42" bestFit="1" customWidth="1"/>
    <col min="3334" max="3584" width="11" style="42"/>
    <col min="3585" max="3585" width="13.140625" style="42" customWidth="1"/>
    <col min="3586" max="3586" width="27.28515625" style="42" bestFit="1" customWidth="1"/>
    <col min="3587" max="3589" width="13.5703125" style="42" bestFit="1" customWidth="1"/>
    <col min="3590" max="3840" width="11" style="42"/>
    <col min="3841" max="3841" width="13.140625" style="42" customWidth="1"/>
    <col min="3842" max="3842" width="27.28515625" style="42" bestFit="1" customWidth="1"/>
    <col min="3843" max="3845" width="13.5703125" style="42" bestFit="1" customWidth="1"/>
    <col min="3846" max="4096" width="11" style="42"/>
    <col min="4097" max="4097" width="13.140625" style="42" customWidth="1"/>
    <col min="4098" max="4098" width="27.28515625" style="42" bestFit="1" customWidth="1"/>
    <col min="4099" max="4101" width="13.5703125" style="42" bestFit="1" customWidth="1"/>
    <col min="4102" max="4352" width="11" style="42"/>
    <col min="4353" max="4353" width="13.140625" style="42" customWidth="1"/>
    <col min="4354" max="4354" width="27.28515625" style="42" bestFit="1" customWidth="1"/>
    <col min="4355" max="4357" width="13.5703125" style="42" bestFit="1" customWidth="1"/>
    <col min="4358" max="4608" width="11" style="42"/>
    <col min="4609" max="4609" width="13.140625" style="42" customWidth="1"/>
    <col min="4610" max="4610" width="27.28515625" style="42" bestFit="1" customWidth="1"/>
    <col min="4611" max="4613" width="13.5703125" style="42" bestFit="1" customWidth="1"/>
    <col min="4614" max="4864" width="11" style="42"/>
    <col min="4865" max="4865" width="13.140625" style="42" customWidth="1"/>
    <col min="4866" max="4866" width="27.28515625" style="42" bestFit="1" customWidth="1"/>
    <col min="4867" max="4869" width="13.5703125" style="42" bestFit="1" customWidth="1"/>
    <col min="4870" max="5120" width="11" style="42"/>
    <col min="5121" max="5121" width="13.140625" style="42" customWidth="1"/>
    <col min="5122" max="5122" width="27.28515625" style="42" bestFit="1" customWidth="1"/>
    <col min="5123" max="5125" width="13.5703125" style="42" bestFit="1" customWidth="1"/>
    <col min="5126" max="5376" width="11" style="42"/>
    <col min="5377" max="5377" width="13.140625" style="42" customWidth="1"/>
    <col min="5378" max="5378" width="27.28515625" style="42" bestFit="1" customWidth="1"/>
    <col min="5379" max="5381" width="13.5703125" style="42" bestFit="1" customWidth="1"/>
    <col min="5382" max="5632" width="11" style="42"/>
    <col min="5633" max="5633" width="13.140625" style="42" customWidth="1"/>
    <col min="5634" max="5634" width="27.28515625" style="42" bestFit="1" customWidth="1"/>
    <col min="5635" max="5637" width="13.5703125" style="42" bestFit="1" customWidth="1"/>
    <col min="5638" max="5888" width="11" style="42"/>
    <col min="5889" max="5889" width="13.140625" style="42" customWidth="1"/>
    <col min="5890" max="5890" width="27.28515625" style="42" bestFit="1" customWidth="1"/>
    <col min="5891" max="5893" width="13.5703125" style="42" bestFit="1" customWidth="1"/>
    <col min="5894" max="6144" width="11" style="42"/>
    <col min="6145" max="6145" width="13.140625" style="42" customWidth="1"/>
    <col min="6146" max="6146" width="27.28515625" style="42" bestFit="1" customWidth="1"/>
    <col min="6147" max="6149" width="13.5703125" style="42" bestFit="1" customWidth="1"/>
    <col min="6150" max="6400" width="11" style="42"/>
    <col min="6401" max="6401" width="13.140625" style="42" customWidth="1"/>
    <col min="6402" max="6402" width="27.28515625" style="42" bestFit="1" customWidth="1"/>
    <col min="6403" max="6405" width="13.5703125" style="42" bestFit="1" customWidth="1"/>
    <col min="6406" max="6656" width="11" style="42"/>
    <col min="6657" max="6657" width="13.140625" style="42" customWidth="1"/>
    <col min="6658" max="6658" width="27.28515625" style="42" bestFit="1" customWidth="1"/>
    <col min="6659" max="6661" width="13.5703125" style="42" bestFit="1" customWidth="1"/>
    <col min="6662" max="6912" width="11" style="42"/>
    <col min="6913" max="6913" width="13.140625" style="42" customWidth="1"/>
    <col min="6914" max="6914" width="27.28515625" style="42" bestFit="1" customWidth="1"/>
    <col min="6915" max="6917" width="13.5703125" style="42" bestFit="1" customWidth="1"/>
    <col min="6918" max="7168" width="11" style="42"/>
    <col min="7169" max="7169" width="13.140625" style="42" customWidth="1"/>
    <col min="7170" max="7170" width="27.28515625" style="42" bestFit="1" customWidth="1"/>
    <col min="7171" max="7173" width="13.5703125" style="42" bestFit="1" customWidth="1"/>
    <col min="7174" max="7424" width="11" style="42"/>
    <col min="7425" max="7425" width="13.140625" style="42" customWidth="1"/>
    <col min="7426" max="7426" width="27.28515625" style="42" bestFit="1" customWidth="1"/>
    <col min="7427" max="7429" width="13.5703125" style="42" bestFit="1" customWidth="1"/>
    <col min="7430" max="7680" width="11" style="42"/>
    <col min="7681" max="7681" width="13.140625" style="42" customWidth="1"/>
    <col min="7682" max="7682" width="27.28515625" style="42" bestFit="1" customWidth="1"/>
    <col min="7683" max="7685" width="13.5703125" style="42" bestFit="1" customWidth="1"/>
    <col min="7686" max="7936" width="11" style="42"/>
    <col min="7937" max="7937" width="13.140625" style="42" customWidth="1"/>
    <col min="7938" max="7938" width="27.28515625" style="42" bestFit="1" customWidth="1"/>
    <col min="7939" max="7941" width="13.5703125" style="42" bestFit="1" customWidth="1"/>
    <col min="7942" max="8192" width="11" style="42"/>
    <col min="8193" max="8193" width="13.140625" style="42" customWidth="1"/>
    <col min="8194" max="8194" width="27.28515625" style="42" bestFit="1" customWidth="1"/>
    <col min="8195" max="8197" width="13.5703125" style="42" bestFit="1" customWidth="1"/>
    <col min="8198" max="8448" width="11" style="42"/>
    <col min="8449" max="8449" width="13.140625" style="42" customWidth="1"/>
    <col min="8450" max="8450" width="27.28515625" style="42" bestFit="1" customWidth="1"/>
    <col min="8451" max="8453" width="13.5703125" style="42" bestFit="1" customWidth="1"/>
    <col min="8454" max="8704" width="11" style="42"/>
    <col min="8705" max="8705" width="13.140625" style="42" customWidth="1"/>
    <col min="8706" max="8706" width="27.28515625" style="42" bestFit="1" customWidth="1"/>
    <col min="8707" max="8709" width="13.5703125" style="42" bestFit="1" customWidth="1"/>
    <col min="8710" max="8960" width="11" style="42"/>
    <col min="8961" max="8961" width="13.140625" style="42" customWidth="1"/>
    <col min="8962" max="8962" width="27.28515625" style="42" bestFit="1" customWidth="1"/>
    <col min="8963" max="8965" width="13.5703125" style="42" bestFit="1" customWidth="1"/>
    <col min="8966" max="9216" width="11" style="42"/>
    <col min="9217" max="9217" width="13.140625" style="42" customWidth="1"/>
    <col min="9218" max="9218" width="27.28515625" style="42" bestFit="1" customWidth="1"/>
    <col min="9219" max="9221" width="13.5703125" style="42" bestFit="1" customWidth="1"/>
    <col min="9222" max="9472" width="11" style="42"/>
    <col min="9473" max="9473" width="13.140625" style="42" customWidth="1"/>
    <col min="9474" max="9474" width="27.28515625" style="42" bestFit="1" customWidth="1"/>
    <col min="9475" max="9477" width="13.5703125" style="42" bestFit="1" customWidth="1"/>
    <col min="9478" max="9728" width="11" style="42"/>
    <col min="9729" max="9729" width="13.140625" style="42" customWidth="1"/>
    <col min="9730" max="9730" width="27.28515625" style="42" bestFit="1" customWidth="1"/>
    <col min="9731" max="9733" width="13.5703125" style="42" bestFit="1" customWidth="1"/>
    <col min="9734" max="9984" width="11" style="42"/>
    <col min="9985" max="9985" width="13.140625" style="42" customWidth="1"/>
    <col min="9986" max="9986" width="27.28515625" style="42" bestFit="1" customWidth="1"/>
    <col min="9987" max="9989" width="13.5703125" style="42" bestFit="1" customWidth="1"/>
    <col min="9990" max="10240" width="11" style="42"/>
    <col min="10241" max="10241" width="13.140625" style="42" customWidth="1"/>
    <col min="10242" max="10242" width="27.28515625" style="42" bestFit="1" customWidth="1"/>
    <col min="10243" max="10245" width="13.5703125" style="42" bestFit="1" customWidth="1"/>
    <col min="10246" max="10496" width="11" style="42"/>
    <col min="10497" max="10497" width="13.140625" style="42" customWidth="1"/>
    <col min="10498" max="10498" width="27.28515625" style="42" bestFit="1" customWidth="1"/>
    <col min="10499" max="10501" width="13.5703125" style="42" bestFit="1" customWidth="1"/>
    <col min="10502" max="10752" width="11" style="42"/>
    <col min="10753" max="10753" width="13.140625" style="42" customWidth="1"/>
    <col min="10754" max="10754" width="27.28515625" style="42" bestFit="1" customWidth="1"/>
    <col min="10755" max="10757" width="13.5703125" style="42" bestFit="1" customWidth="1"/>
    <col min="10758" max="11008" width="11" style="42"/>
    <col min="11009" max="11009" width="13.140625" style="42" customWidth="1"/>
    <col min="11010" max="11010" width="27.28515625" style="42" bestFit="1" customWidth="1"/>
    <col min="11011" max="11013" width="13.5703125" style="42" bestFit="1" customWidth="1"/>
    <col min="11014" max="11264" width="11" style="42"/>
    <col min="11265" max="11265" width="13.140625" style="42" customWidth="1"/>
    <col min="11266" max="11266" width="27.28515625" style="42" bestFit="1" customWidth="1"/>
    <col min="11267" max="11269" width="13.5703125" style="42" bestFit="1" customWidth="1"/>
    <col min="11270" max="11520" width="11" style="42"/>
    <col min="11521" max="11521" width="13.140625" style="42" customWidth="1"/>
    <col min="11522" max="11522" width="27.28515625" style="42" bestFit="1" customWidth="1"/>
    <col min="11523" max="11525" width="13.5703125" style="42" bestFit="1" customWidth="1"/>
    <col min="11526" max="11776" width="11" style="42"/>
    <col min="11777" max="11777" width="13.140625" style="42" customWidth="1"/>
    <col min="11778" max="11778" width="27.28515625" style="42" bestFit="1" customWidth="1"/>
    <col min="11779" max="11781" width="13.5703125" style="42" bestFit="1" customWidth="1"/>
    <col min="11782" max="12032" width="11" style="42"/>
    <col min="12033" max="12033" width="13.140625" style="42" customWidth="1"/>
    <col min="12034" max="12034" width="27.28515625" style="42" bestFit="1" customWidth="1"/>
    <col min="12035" max="12037" width="13.5703125" style="42" bestFit="1" customWidth="1"/>
    <col min="12038" max="12288" width="11" style="42"/>
    <col min="12289" max="12289" width="13.140625" style="42" customWidth="1"/>
    <col min="12290" max="12290" width="27.28515625" style="42" bestFit="1" customWidth="1"/>
    <col min="12291" max="12293" width="13.5703125" style="42" bestFit="1" customWidth="1"/>
    <col min="12294" max="12544" width="11" style="42"/>
    <col min="12545" max="12545" width="13.140625" style="42" customWidth="1"/>
    <col min="12546" max="12546" width="27.28515625" style="42" bestFit="1" customWidth="1"/>
    <col min="12547" max="12549" width="13.5703125" style="42" bestFit="1" customWidth="1"/>
    <col min="12550" max="12800" width="11" style="42"/>
    <col min="12801" max="12801" width="13.140625" style="42" customWidth="1"/>
    <col min="12802" max="12802" width="27.28515625" style="42" bestFit="1" customWidth="1"/>
    <col min="12803" max="12805" width="13.5703125" style="42" bestFit="1" customWidth="1"/>
    <col min="12806" max="13056" width="11" style="42"/>
    <col min="13057" max="13057" width="13.140625" style="42" customWidth="1"/>
    <col min="13058" max="13058" width="27.28515625" style="42" bestFit="1" customWidth="1"/>
    <col min="13059" max="13061" width="13.5703125" style="42" bestFit="1" customWidth="1"/>
    <col min="13062" max="13312" width="11" style="42"/>
    <col min="13313" max="13313" width="13.140625" style="42" customWidth="1"/>
    <col min="13314" max="13314" width="27.28515625" style="42" bestFit="1" customWidth="1"/>
    <col min="13315" max="13317" width="13.5703125" style="42" bestFit="1" customWidth="1"/>
    <col min="13318" max="13568" width="11" style="42"/>
    <col min="13569" max="13569" width="13.140625" style="42" customWidth="1"/>
    <col min="13570" max="13570" width="27.28515625" style="42" bestFit="1" customWidth="1"/>
    <col min="13571" max="13573" width="13.5703125" style="42" bestFit="1" customWidth="1"/>
    <col min="13574" max="13824" width="11" style="42"/>
    <col min="13825" max="13825" width="13.140625" style="42" customWidth="1"/>
    <col min="13826" max="13826" width="27.28515625" style="42" bestFit="1" customWidth="1"/>
    <col min="13827" max="13829" width="13.5703125" style="42" bestFit="1" customWidth="1"/>
    <col min="13830" max="14080" width="11" style="42"/>
    <col min="14081" max="14081" width="13.140625" style="42" customWidth="1"/>
    <col min="14082" max="14082" width="27.28515625" style="42" bestFit="1" customWidth="1"/>
    <col min="14083" max="14085" width="13.5703125" style="42" bestFit="1" customWidth="1"/>
    <col min="14086" max="14336" width="11" style="42"/>
    <col min="14337" max="14337" width="13.140625" style="42" customWidth="1"/>
    <col min="14338" max="14338" width="27.28515625" style="42" bestFit="1" customWidth="1"/>
    <col min="14339" max="14341" width="13.5703125" style="42" bestFit="1" customWidth="1"/>
    <col min="14342" max="14592" width="11" style="42"/>
    <col min="14593" max="14593" width="13.140625" style="42" customWidth="1"/>
    <col min="14594" max="14594" width="27.28515625" style="42" bestFit="1" customWidth="1"/>
    <col min="14595" max="14597" width="13.5703125" style="42" bestFit="1" customWidth="1"/>
    <col min="14598" max="14848" width="11" style="42"/>
    <col min="14849" max="14849" width="13.140625" style="42" customWidth="1"/>
    <col min="14850" max="14850" width="27.28515625" style="42" bestFit="1" customWidth="1"/>
    <col min="14851" max="14853" width="13.5703125" style="42" bestFit="1" customWidth="1"/>
    <col min="14854" max="15104" width="11" style="42"/>
    <col min="15105" max="15105" width="13.140625" style="42" customWidth="1"/>
    <col min="15106" max="15106" width="27.28515625" style="42" bestFit="1" customWidth="1"/>
    <col min="15107" max="15109" width="13.5703125" style="42" bestFit="1" customWidth="1"/>
    <col min="15110" max="15360" width="11" style="42"/>
    <col min="15361" max="15361" width="13.140625" style="42" customWidth="1"/>
    <col min="15362" max="15362" width="27.28515625" style="42" bestFit="1" customWidth="1"/>
    <col min="15363" max="15365" width="13.5703125" style="42" bestFit="1" customWidth="1"/>
    <col min="15366" max="15616" width="11" style="42"/>
    <col min="15617" max="15617" width="13.140625" style="42" customWidth="1"/>
    <col min="15618" max="15618" width="27.28515625" style="42" bestFit="1" customWidth="1"/>
    <col min="15619" max="15621" width="13.5703125" style="42" bestFit="1" customWidth="1"/>
    <col min="15622" max="15872" width="11" style="42"/>
    <col min="15873" max="15873" width="13.140625" style="42" customWidth="1"/>
    <col min="15874" max="15874" width="27.28515625" style="42" bestFit="1" customWidth="1"/>
    <col min="15875" max="15877" width="13.5703125" style="42" bestFit="1" customWidth="1"/>
    <col min="15878" max="16128" width="11" style="42"/>
    <col min="16129" max="16129" width="13.140625" style="42" customWidth="1"/>
    <col min="16130" max="16130" width="27.28515625" style="42" bestFit="1" customWidth="1"/>
    <col min="16131" max="16133" width="13.5703125" style="42" bestFit="1" customWidth="1"/>
    <col min="16134" max="16384" width="11" style="42"/>
  </cols>
  <sheetData>
    <row r="1" spans="1:11" ht="15.75" x14ac:dyDescent="0.25">
      <c r="B1" s="94" t="s">
        <v>61</v>
      </c>
      <c r="C1" s="94"/>
      <c r="D1" s="94"/>
      <c r="E1" s="94"/>
      <c r="F1" s="43"/>
      <c r="G1" s="43"/>
      <c r="H1" s="43"/>
      <c r="I1" s="43"/>
      <c r="J1" s="43"/>
      <c r="K1" s="44"/>
    </row>
    <row r="2" spans="1:11" ht="15.75" x14ac:dyDescent="0.25">
      <c r="B2" s="94" t="s">
        <v>57</v>
      </c>
      <c r="C2" s="94"/>
      <c r="D2" s="94"/>
      <c r="E2" s="94"/>
      <c r="F2" s="45"/>
      <c r="G2" s="45"/>
      <c r="H2" s="45"/>
      <c r="I2" s="45"/>
      <c r="J2" s="45"/>
      <c r="K2" s="44"/>
    </row>
    <row r="4" spans="1:11" ht="15.75" x14ac:dyDescent="0.25">
      <c r="B4" s="14" t="s">
        <v>34</v>
      </c>
      <c r="C4" s="15" t="s">
        <v>58</v>
      </c>
      <c r="D4" s="15" t="s">
        <v>58</v>
      </c>
      <c r="E4" s="15" t="s">
        <v>58</v>
      </c>
    </row>
    <row r="5" spans="1:11" ht="15.75" x14ac:dyDescent="0.25">
      <c r="A5" s="46"/>
      <c r="B5" s="24" t="s">
        <v>52</v>
      </c>
      <c r="C5" s="26"/>
      <c r="D5" s="26"/>
      <c r="E5" s="26"/>
    </row>
    <row r="6" spans="1:11" ht="15.75" x14ac:dyDescent="0.25">
      <c r="A6" s="46"/>
      <c r="B6" s="24" t="s">
        <v>43</v>
      </c>
      <c r="C6" s="26"/>
      <c r="D6" s="26"/>
      <c r="E6" s="26"/>
    </row>
    <row r="7" spans="1:11" ht="15.75" x14ac:dyDescent="0.25">
      <c r="A7" s="46"/>
      <c r="B7" s="24" t="s">
        <v>77</v>
      </c>
      <c r="C7" s="26"/>
      <c r="D7" s="26"/>
      <c r="E7" s="26"/>
    </row>
    <row r="8" spans="1:11" ht="15.75" x14ac:dyDescent="0.25">
      <c r="A8" s="46"/>
      <c r="B8" s="24" t="s">
        <v>68</v>
      </c>
      <c r="C8" s="26"/>
      <c r="D8" s="26"/>
      <c r="E8" s="26"/>
    </row>
    <row r="9" spans="1:11" ht="15.75" x14ac:dyDescent="0.25">
      <c r="B9" s="30" t="s">
        <v>46</v>
      </c>
      <c r="C9" s="27" t="s">
        <v>58</v>
      </c>
      <c r="D9" s="27" t="s">
        <v>58</v>
      </c>
      <c r="E9" s="27" t="s">
        <v>58</v>
      </c>
    </row>
    <row r="10" spans="1:11" ht="15.75" x14ac:dyDescent="0.25">
      <c r="B10" s="24" t="s">
        <v>42</v>
      </c>
      <c r="C10" s="26"/>
      <c r="D10" s="26"/>
      <c r="E10" s="26"/>
    </row>
    <row r="11" spans="1:11" ht="15.75" x14ac:dyDescent="0.25">
      <c r="B11" s="24" t="s">
        <v>45</v>
      </c>
      <c r="C11" s="26"/>
      <c r="D11" s="26"/>
      <c r="E11" s="26"/>
    </row>
    <row r="12" spans="1:11" ht="15.75" x14ac:dyDescent="0.25">
      <c r="A12" s="46"/>
      <c r="B12" s="24" t="s">
        <v>50</v>
      </c>
      <c r="C12" s="26"/>
      <c r="D12" s="26"/>
      <c r="E12" s="26"/>
    </row>
    <row r="13" spans="1:11" ht="15.75" x14ac:dyDescent="0.25">
      <c r="A13" s="46"/>
      <c r="B13" s="24" t="s">
        <v>83</v>
      </c>
      <c r="C13" s="26"/>
      <c r="D13" s="26"/>
      <c r="E13" s="26"/>
    </row>
    <row r="14" spans="1:11" ht="15.75" x14ac:dyDescent="0.25">
      <c r="A14" s="46"/>
      <c r="B14" s="30" t="s">
        <v>51</v>
      </c>
      <c r="C14" s="27" t="s">
        <v>58</v>
      </c>
      <c r="D14" s="27" t="s">
        <v>58</v>
      </c>
      <c r="E14" s="27" t="s">
        <v>58</v>
      </c>
    </row>
    <row r="15" spans="1:11" ht="15.75" x14ac:dyDescent="0.25">
      <c r="A15" s="46"/>
      <c r="B15" s="24" t="s">
        <v>84</v>
      </c>
      <c r="C15" s="26"/>
      <c r="D15" s="26"/>
      <c r="E15" s="26"/>
    </row>
    <row r="16" spans="1:11" ht="15.75" x14ac:dyDescent="0.25">
      <c r="B16" s="24" t="s">
        <v>47</v>
      </c>
      <c r="C16" s="26"/>
      <c r="D16" s="26"/>
      <c r="E16" s="26" t="s">
        <v>60</v>
      </c>
    </row>
    <row r="17" spans="1:9" ht="15.75" x14ac:dyDescent="0.25">
      <c r="B17" s="24" t="s">
        <v>49</v>
      </c>
      <c r="C17" s="26"/>
      <c r="D17" s="26"/>
      <c r="E17" s="26"/>
    </row>
    <row r="18" spans="1:9" ht="15.75" x14ac:dyDescent="0.25">
      <c r="B18" s="24" t="s">
        <v>59</v>
      </c>
      <c r="C18" s="26"/>
      <c r="D18" s="26"/>
      <c r="E18" s="26"/>
    </row>
    <row r="19" spans="1:9" ht="15.75" x14ac:dyDescent="0.25">
      <c r="A19" s="46"/>
      <c r="B19" s="30" t="s">
        <v>53</v>
      </c>
      <c r="C19" s="27" t="s">
        <v>58</v>
      </c>
      <c r="D19" s="27" t="s">
        <v>58</v>
      </c>
      <c r="E19" s="27" t="s">
        <v>58</v>
      </c>
    </row>
    <row r="20" spans="1:9" ht="15.75" x14ac:dyDescent="0.25">
      <c r="A20" s="46"/>
      <c r="B20" s="24" t="s">
        <v>44</v>
      </c>
      <c r="C20" s="26"/>
      <c r="D20" s="26"/>
      <c r="E20" s="26"/>
    </row>
    <row r="21" spans="1:9" ht="15.75" x14ac:dyDescent="0.25">
      <c r="A21" s="46"/>
      <c r="B21" s="24" t="s">
        <v>69</v>
      </c>
      <c r="C21" s="26"/>
      <c r="D21" s="26"/>
      <c r="E21" s="26"/>
    </row>
    <row r="22" spans="1:9" ht="15.75" x14ac:dyDescent="0.25">
      <c r="A22" s="46"/>
      <c r="B22" s="24" t="s">
        <v>54</v>
      </c>
      <c r="C22" s="26"/>
      <c r="D22" s="26"/>
      <c r="E22" s="26"/>
    </row>
    <row r="23" spans="1:9" ht="15.75" x14ac:dyDescent="0.25">
      <c r="B23" s="24" t="s">
        <v>48</v>
      </c>
      <c r="C23" s="26"/>
      <c r="D23" s="26"/>
      <c r="E23" s="26"/>
    </row>
    <row r="24" spans="1:9" x14ac:dyDescent="0.25">
      <c r="D24" s="47"/>
      <c r="E24" s="47"/>
      <c r="F24" s="47"/>
      <c r="G24" s="47"/>
      <c r="H24" s="47"/>
      <c r="I24" s="47"/>
    </row>
    <row r="26" spans="1:9" x14ac:dyDescent="0.25">
      <c r="A26" s="46"/>
    </row>
    <row r="27" spans="1:9" x14ac:dyDescent="0.25">
      <c r="A27" s="46"/>
    </row>
    <row r="28" spans="1:9" x14ac:dyDescent="0.25">
      <c r="A28" s="46"/>
    </row>
    <row r="29" spans="1:9" x14ac:dyDescent="0.25">
      <c r="A29" s="46"/>
    </row>
  </sheetData>
  <mergeCells count="2">
    <mergeCell ref="B1:E1"/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XFD3"/>
    </sheetView>
  </sheetViews>
  <sheetFormatPr baseColWidth="10" defaultRowHeight="15" x14ac:dyDescent="0.25"/>
  <cols>
    <col min="2" max="2" width="26.28515625" bestFit="1" customWidth="1"/>
    <col min="3" max="5" width="13.5703125" bestFit="1" customWidth="1"/>
  </cols>
  <sheetData>
    <row r="1" spans="1:5" ht="15.75" x14ac:dyDescent="0.25">
      <c r="A1" s="42"/>
      <c r="B1" s="94" t="s">
        <v>61</v>
      </c>
      <c r="C1" s="94"/>
      <c r="D1" s="94"/>
      <c r="E1" s="94"/>
    </row>
    <row r="2" spans="1:5" ht="15.75" x14ac:dyDescent="0.25">
      <c r="A2" s="42"/>
      <c r="B2" s="94" t="s">
        <v>57</v>
      </c>
      <c r="C2" s="94"/>
      <c r="D2" s="94"/>
      <c r="E2" s="94"/>
    </row>
    <row r="3" spans="1:5" x14ac:dyDescent="0.25">
      <c r="A3" s="42"/>
      <c r="B3" s="42"/>
      <c r="C3" s="42"/>
      <c r="D3" s="42"/>
      <c r="E3" s="42"/>
    </row>
    <row r="4" spans="1:5" ht="15.75" x14ac:dyDescent="0.25">
      <c r="A4" s="42"/>
      <c r="B4" s="14" t="s">
        <v>34</v>
      </c>
      <c r="C4" s="15" t="s">
        <v>58</v>
      </c>
      <c r="D4" s="15" t="s">
        <v>58</v>
      </c>
      <c r="E4" s="15" t="s">
        <v>58</v>
      </c>
    </row>
    <row r="5" spans="1:5" ht="15.75" x14ac:dyDescent="0.25">
      <c r="A5" s="46"/>
      <c r="B5" s="24" t="s">
        <v>42</v>
      </c>
      <c r="C5" s="26"/>
      <c r="D5" s="26"/>
      <c r="E5" s="26"/>
    </row>
    <row r="6" spans="1:5" ht="15.75" x14ac:dyDescent="0.25">
      <c r="A6" s="46"/>
      <c r="B6" s="24" t="s">
        <v>47</v>
      </c>
      <c r="C6" s="26"/>
      <c r="D6" s="26"/>
      <c r="E6" s="26"/>
    </row>
    <row r="7" spans="1:5" ht="15.75" x14ac:dyDescent="0.25">
      <c r="A7" s="46"/>
      <c r="B7" s="24" t="s">
        <v>72</v>
      </c>
      <c r="C7" s="26"/>
      <c r="D7" s="26"/>
      <c r="E7" s="26"/>
    </row>
    <row r="8" spans="1:5" ht="15.75" x14ac:dyDescent="0.25">
      <c r="A8" s="46"/>
      <c r="B8" s="24" t="s">
        <v>59</v>
      </c>
      <c r="C8" s="26"/>
      <c r="D8" s="26"/>
      <c r="E8" s="26"/>
    </row>
    <row r="9" spans="1:5" ht="15.75" x14ac:dyDescent="0.25">
      <c r="A9" s="46"/>
      <c r="B9" s="29"/>
      <c r="C9" s="28"/>
      <c r="D9" s="28"/>
      <c r="E9" s="28"/>
    </row>
    <row r="10" spans="1:5" ht="15.75" x14ac:dyDescent="0.25">
      <c r="A10" s="46"/>
      <c r="B10" s="30" t="s">
        <v>46</v>
      </c>
      <c r="C10" s="27" t="s">
        <v>58</v>
      </c>
      <c r="D10" s="27" t="s">
        <v>58</v>
      </c>
      <c r="E10" s="27" t="s">
        <v>58</v>
      </c>
    </row>
    <row r="11" spans="1:5" ht="15.75" x14ac:dyDescent="0.25">
      <c r="A11" s="42"/>
      <c r="B11" s="24" t="s">
        <v>52</v>
      </c>
      <c r="C11" s="26"/>
      <c r="D11" s="26"/>
      <c r="E11" s="26"/>
    </row>
    <row r="12" spans="1:5" ht="15.75" x14ac:dyDescent="0.25">
      <c r="A12" s="42"/>
      <c r="B12" s="24" t="s">
        <v>49</v>
      </c>
      <c r="C12" s="26"/>
      <c r="D12" s="26"/>
      <c r="E12" s="26"/>
    </row>
    <row r="13" spans="1:5" ht="15.75" x14ac:dyDescent="0.25">
      <c r="A13" s="42"/>
      <c r="B13" s="24" t="s">
        <v>45</v>
      </c>
      <c r="C13" s="26"/>
      <c r="D13" s="26"/>
      <c r="E13" s="26"/>
    </row>
    <row r="14" spans="1:5" ht="15.75" x14ac:dyDescent="0.25">
      <c r="A14" s="46"/>
      <c r="B14" s="24" t="s">
        <v>54</v>
      </c>
      <c r="C14" s="26"/>
      <c r="D14" s="26"/>
      <c r="E14" s="26"/>
    </row>
  </sheetData>
  <mergeCells count="2"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Horaire</vt:lpstr>
      <vt:lpstr>Classement MASCULIN</vt:lpstr>
      <vt:lpstr>Classement FEMININ</vt:lpstr>
      <vt:lpstr>Carton Masculin</vt:lpstr>
      <vt:lpstr>Cartons Féminin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2018-01-24T16:22:08Z</cp:lastPrinted>
  <dcterms:created xsi:type="dcterms:W3CDTF">2016-12-15T15:54:38Z</dcterms:created>
  <dcterms:modified xsi:type="dcterms:W3CDTF">2018-03-02T16:17:11Z</dcterms:modified>
</cp:coreProperties>
</file>